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regoryshaner/Documents/Tree Lafayette/Tree Committee/Projects/2024 Excel files/"/>
    </mc:Choice>
  </mc:AlternateContent>
  <xr:revisionPtr revIDLastSave="0" documentId="13_ncr:1_{52A158BE-7A86-F041-AE61-C82AA23FDB8D}" xr6:coauthVersionLast="47" xr6:coauthVersionMax="47" xr10:uidLastSave="{00000000-0000-0000-0000-000000000000}"/>
  <bookViews>
    <workbookView xWindow="0" yWindow="500" windowWidth="22700" windowHeight="16340" xr2:uid="{00000000-000D-0000-FFFF-FFFF00000000}"/>
  </bookViews>
  <sheets>
    <sheet name="Data" sheetId="1" r:id="rId1"/>
    <sheet name="Survival" sheetId="2" r:id="rId2"/>
    <sheet name="Growth - Average trunk diamter " sheetId="3" r:id="rId3"/>
    <sheet name="Summary statist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BK273" i="1"/>
  <c r="BK272" i="1"/>
  <c r="BZ268" i="1"/>
  <c r="BY268" i="1"/>
  <c r="BX268" i="1"/>
  <c r="CA268" i="1" s="1"/>
  <c r="BJ268" i="1"/>
  <c r="BI268" i="1"/>
  <c r="BH268" i="1"/>
  <c r="Z268" i="1"/>
  <c r="Y268" i="1"/>
  <c r="X268" i="1"/>
  <c r="F268" i="1"/>
  <c r="E268" i="1"/>
  <c r="G268" i="1" s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CA267" i="1" s="1"/>
  <c r="BN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F267" i="1"/>
  <c r="E267" i="1"/>
  <c r="G267" i="1" s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CA266" i="1" s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G266" i="1"/>
  <c r="F266" i="1"/>
  <c r="E266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CA265" i="1" s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F265" i="1"/>
  <c r="E265" i="1"/>
  <c r="G265" i="1" s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CA264" i="1" s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F264" i="1"/>
  <c r="E264" i="1"/>
  <c r="G264" i="1" s="1"/>
  <c r="BZ263" i="1"/>
  <c r="BY263" i="1"/>
  <c r="BX263" i="1"/>
  <c r="BW263" i="1"/>
  <c r="BV263" i="1"/>
  <c r="BU263" i="1"/>
  <c r="BT263" i="1"/>
  <c r="BS263" i="1"/>
  <c r="BR263" i="1"/>
  <c r="BQ263" i="1"/>
  <c r="BP263" i="1"/>
  <c r="CA263" i="1" s="1"/>
  <c r="BO263" i="1"/>
  <c r="BN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G263" i="1"/>
  <c r="F263" i="1"/>
  <c r="E263" i="1"/>
  <c r="BZ262" i="1"/>
  <c r="BY262" i="1"/>
  <c r="BX262" i="1"/>
  <c r="BW262" i="1"/>
  <c r="BV262" i="1"/>
  <c r="CA262" i="1" s="1"/>
  <c r="BJ262" i="1"/>
  <c r="BI262" i="1"/>
  <c r="BH262" i="1"/>
  <c r="BG262" i="1"/>
  <c r="Z262" i="1"/>
  <c r="Y262" i="1"/>
  <c r="X262" i="1"/>
  <c r="W262" i="1"/>
  <c r="F262" i="1"/>
  <c r="E262" i="1"/>
  <c r="G262" i="1" s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CA261" i="1" s="1"/>
  <c r="BN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G261" i="1"/>
  <c r="F261" i="1"/>
  <c r="E261" i="1"/>
  <c r="BZ260" i="1"/>
  <c r="BY260" i="1"/>
  <c r="BX260" i="1"/>
  <c r="BW260" i="1"/>
  <c r="BV260" i="1"/>
  <c r="BU260" i="1"/>
  <c r="BT260" i="1"/>
  <c r="BS260" i="1"/>
  <c r="CA260" i="1" s="1"/>
  <c r="BR260" i="1"/>
  <c r="BQ260" i="1"/>
  <c r="BJ260" i="1"/>
  <c r="BI260" i="1"/>
  <c r="BH260" i="1"/>
  <c r="BG260" i="1"/>
  <c r="BF260" i="1"/>
  <c r="BE260" i="1"/>
  <c r="BD260" i="1"/>
  <c r="BC260" i="1"/>
  <c r="BB260" i="1"/>
  <c r="BA260" i="1"/>
  <c r="Z260" i="1"/>
  <c r="Y260" i="1"/>
  <c r="X260" i="1"/>
  <c r="W260" i="1"/>
  <c r="V260" i="1"/>
  <c r="U260" i="1"/>
  <c r="T260" i="1"/>
  <c r="S260" i="1"/>
  <c r="R260" i="1"/>
  <c r="Q260" i="1"/>
  <c r="F260" i="1"/>
  <c r="E260" i="1"/>
  <c r="G260" i="1" s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CA259" i="1" s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G259" i="1"/>
  <c r="F259" i="1"/>
  <c r="E259" i="1"/>
  <c r="BZ258" i="1"/>
  <c r="BY258" i="1"/>
  <c r="BX258" i="1"/>
  <c r="BW258" i="1"/>
  <c r="BV258" i="1"/>
  <c r="BU258" i="1"/>
  <c r="BT258" i="1"/>
  <c r="BS258" i="1"/>
  <c r="CA258" i="1" s="1"/>
  <c r="BR258" i="1"/>
  <c r="BQ258" i="1"/>
  <c r="BJ258" i="1"/>
  <c r="BI258" i="1"/>
  <c r="BH258" i="1"/>
  <c r="BG258" i="1"/>
  <c r="BF258" i="1"/>
  <c r="BE258" i="1"/>
  <c r="BD258" i="1"/>
  <c r="BC258" i="1"/>
  <c r="BB258" i="1"/>
  <c r="BA258" i="1"/>
  <c r="Z258" i="1"/>
  <c r="Y258" i="1"/>
  <c r="X258" i="1"/>
  <c r="W258" i="1"/>
  <c r="V258" i="1"/>
  <c r="U258" i="1"/>
  <c r="T258" i="1"/>
  <c r="S258" i="1"/>
  <c r="R258" i="1"/>
  <c r="Q258" i="1"/>
  <c r="F258" i="1"/>
  <c r="E258" i="1"/>
  <c r="G258" i="1" s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CA257" i="1" s="1"/>
  <c r="BN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G257" i="1"/>
  <c r="F257" i="1"/>
  <c r="E257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CA256" i="1" s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F256" i="1"/>
  <c r="E256" i="1"/>
  <c r="G256" i="1" s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CA255" i="1" s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G255" i="1"/>
  <c r="F255" i="1"/>
  <c r="E255" i="1"/>
  <c r="CA254" i="1"/>
  <c r="BZ254" i="1"/>
  <c r="BY254" i="1"/>
  <c r="BX254" i="1"/>
  <c r="BJ254" i="1"/>
  <c r="BI254" i="1"/>
  <c r="Z254" i="1"/>
  <c r="Y254" i="1"/>
  <c r="X254" i="1"/>
  <c r="G254" i="1"/>
  <c r="F254" i="1"/>
  <c r="E254" i="1"/>
  <c r="BZ253" i="1"/>
  <c r="BY253" i="1"/>
  <c r="BX253" i="1"/>
  <c r="BW253" i="1"/>
  <c r="BV253" i="1"/>
  <c r="BU253" i="1"/>
  <c r="CA253" i="1" s="1"/>
  <c r="BJ253" i="1"/>
  <c r="BI253" i="1"/>
  <c r="BH253" i="1"/>
  <c r="BG253" i="1"/>
  <c r="BF253" i="1"/>
  <c r="Z253" i="1"/>
  <c r="Y253" i="1"/>
  <c r="X253" i="1"/>
  <c r="W253" i="1"/>
  <c r="V253" i="1"/>
  <c r="G253" i="1"/>
  <c r="F253" i="1"/>
  <c r="E253" i="1"/>
  <c r="BZ252" i="1"/>
  <c r="BY252" i="1"/>
  <c r="BX252" i="1"/>
  <c r="BW252" i="1"/>
  <c r="BV252" i="1"/>
  <c r="BU252" i="1"/>
  <c r="BT252" i="1"/>
  <c r="BS252" i="1"/>
  <c r="CA252" i="1" s="1"/>
  <c r="BR252" i="1"/>
  <c r="BQ252" i="1"/>
  <c r="BP252" i="1"/>
  <c r="BO252" i="1"/>
  <c r="BN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F252" i="1"/>
  <c r="E252" i="1"/>
  <c r="G252" i="1" s="1"/>
  <c r="BZ251" i="1"/>
  <c r="BY251" i="1"/>
  <c r="BX251" i="1"/>
  <c r="BW251" i="1"/>
  <c r="BV251" i="1"/>
  <c r="BU251" i="1"/>
  <c r="BT251" i="1"/>
  <c r="BS251" i="1"/>
  <c r="CA251" i="1" s="1"/>
  <c r="BR251" i="1"/>
  <c r="BQ251" i="1"/>
  <c r="BP251" i="1"/>
  <c r="BO251" i="1"/>
  <c r="BN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F251" i="1"/>
  <c r="E251" i="1"/>
  <c r="G251" i="1" s="1"/>
  <c r="BZ250" i="1"/>
  <c r="BY250" i="1"/>
  <c r="BX250" i="1"/>
  <c r="BW250" i="1"/>
  <c r="BV250" i="1"/>
  <c r="BU250" i="1"/>
  <c r="BT250" i="1"/>
  <c r="BS250" i="1"/>
  <c r="BR250" i="1"/>
  <c r="BQ250" i="1"/>
  <c r="BP250" i="1"/>
  <c r="CA250" i="1" s="1"/>
  <c r="BO250" i="1"/>
  <c r="BN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G250" i="1"/>
  <c r="F250" i="1"/>
  <c r="E250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CA249" i="1" s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G249" i="1"/>
  <c r="F249" i="1"/>
  <c r="E249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CA248" i="1" s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F248" i="1"/>
  <c r="G248" i="1" s="1"/>
  <c r="E248" i="1"/>
  <c r="BZ247" i="1"/>
  <c r="BY247" i="1"/>
  <c r="BX247" i="1"/>
  <c r="BW247" i="1"/>
  <c r="BV247" i="1"/>
  <c r="BU247" i="1"/>
  <c r="BT247" i="1"/>
  <c r="BS247" i="1"/>
  <c r="BQ247" i="1"/>
  <c r="BP247" i="1"/>
  <c r="BO247" i="1"/>
  <c r="BN247" i="1"/>
  <c r="CA247" i="1" s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F247" i="1"/>
  <c r="G247" i="1" s="1"/>
  <c r="E247" i="1"/>
  <c r="BZ246" i="1"/>
  <c r="BY246" i="1"/>
  <c r="BX246" i="1"/>
  <c r="BW246" i="1"/>
  <c r="BV246" i="1"/>
  <c r="BU246" i="1"/>
  <c r="CA246" i="1" s="1"/>
  <c r="BJ246" i="1"/>
  <c r="BI246" i="1"/>
  <c r="BH246" i="1"/>
  <c r="BG246" i="1"/>
  <c r="BF246" i="1"/>
  <c r="Z246" i="1"/>
  <c r="Y246" i="1"/>
  <c r="X246" i="1"/>
  <c r="W246" i="1"/>
  <c r="V246" i="1"/>
  <c r="F246" i="1"/>
  <c r="E246" i="1"/>
  <c r="G246" i="1" s="1"/>
  <c r="BZ245" i="1"/>
  <c r="BY245" i="1"/>
  <c r="BX245" i="1"/>
  <c r="BW245" i="1"/>
  <c r="BV245" i="1"/>
  <c r="BU245" i="1"/>
  <c r="BT245" i="1"/>
  <c r="BS245" i="1"/>
  <c r="CA245" i="1" s="1"/>
  <c r="BR245" i="1"/>
  <c r="BQ245" i="1"/>
  <c r="BP245" i="1"/>
  <c r="BO245" i="1"/>
  <c r="BN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F245" i="1"/>
  <c r="E245" i="1"/>
  <c r="G245" i="1" s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CA244" i="1" s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F244" i="1"/>
  <c r="G244" i="1" s="1"/>
  <c r="E244" i="1"/>
  <c r="E269" i="1" s="1"/>
  <c r="D237" i="1"/>
  <c r="D236" i="1"/>
  <c r="E236" i="1" s="1"/>
  <c r="D235" i="1"/>
  <c r="D234" i="1"/>
  <c r="D233" i="1"/>
  <c r="D232" i="1"/>
  <c r="E232" i="1" s="1"/>
  <c r="D231" i="1"/>
  <c r="D230" i="1"/>
  <c r="D229" i="1"/>
  <c r="D228" i="1"/>
  <c r="E228" i="1" s="1"/>
  <c r="D227" i="1"/>
  <c r="D226" i="1"/>
  <c r="D225" i="1"/>
  <c r="D224" i="1"/>
  <c r="E224" i="1" s="1"/>
  <c r="D223" i="1"/>
  <c r="D222" i="1"/>
  <c r="D221" i="1"/>
  <c r="D220" i="1"/>
  <c r="E220" i="1" s="1"/>
  <c r="D219" i="1"/>
  <c r="D218" i="1"/>
  <c r="D217" i="1"/>
  <c r="D238" i="1" s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14" i="1" s="1"/>
  <c r="D201" i="1"/>
  <c r="D200" i="1"/>
  <c r="D199" i="1"/>
  <c r="D195" i="1"/>
  <c r="D194" i="1"/>
  <c r="D193" i="1"/>
  <c r="D192" i="1"/>
  <c r="D191" i="1"/>
  <c r="D190" i="1"/>
  <c r="D189" i="1"/>
  <c r="D188" i="1"/>
  <c r="D187" i="1"/>
  <c r="D186" i="1"/>
  <c r="BJ181" i="1"/>
  <c r="BI181" i="1"/>
  <c r="BH181" i="1"/>
  <c r="D181" i="1"/>
  <c r="BJ180" i="1"/>
  <c r="BI180" i="1"/>
  <c r="BH180" i="1"/>
  <c r="BG180" i="1"/>
  <c r="D180" i="1"/>
  <c r="E180" i="1" s="1"/>
  <c r="BJ179" i="1"/>
  <c r="BI179" i="1"/>
  <c r="BH179" i="1"/>
  <c r="BG179" i="1"/>
  <c r="BF179" i="1"/>
  <c r="BE179" i="1"/>
  <c r="D179" i="1"/>
  <c r="D182" i="1" s="1"/>
  <c r="BJ178" i="1"/>
  <c r="BI178" i="1"/>
  <c r="BH178" i="1"/>
  <c r="BG178" i="1"/>
  <c r="BF178" i="1"/>
  <c r="BE178" i="1"/>
  <c r="BD178" i="1"/>
  <c r="BC178" i="1"/>
  <c r="BB178" i="1"/>
  <c r="BA178" i="1"/>
  <c r="D178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D177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BI173" i="1"/>
  <c r="BH173" i="1"/>
  <c r="BA173" i="1"/>
  <c r="AZ173" i="1"/>
  <c r="BI171" i="1"/>
  <c r="BH171" i="1"/>
  <c r="BA171" i="1"/>
  <c r="AZ171" i="1"/>
  <c r="AZ170" i="1"/>
  <c r="AZ172" i="1" s="1"/>
  <c r="AA170" i="1"/>
  <c r="AA169" i="1"/>
  <c r="AA168" i="1"/>
  <c r="BH167" i="1"/>
  <c r="BG167" i="1"/>
  <c r="AZ167" i="1"/>
  <c r="AY167" i="1"/>
  <c r="AA167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X166" i="1"/>
  <c r="P166" i="1"/>
  <c r="BJ165" i="1"/>
  <c r="BJ170" i="1" s="1"/>
  <c r="BJ172" i="1" s="1"/>
  <c r="BI165" i="1"/>
  <c r="BI170" i="1" s="1"/>
  <c r="BI172" i="1" s="1"/>
  <c r="BH165" i="1"/>
  <c r="BH170" i="1" s="1"/>
  <c r="BH172" i="1" s="1"/>
  <c r="BG165" i="1"/>
  <c r="BG170" i="1" s="1"/>
  <c r="BG172" i="1" s="1"/>
  <c r="BF165" i="1"/>
  <c r="BF170" i="1" s="1"/>
  <c r="BF172" i="1" s="1"/>
  <c r="BE165" i="1"/>
  <c r="BE170" i="1" s="1"/>
  <c r="BD165" i="1"/>
  <c r="BC165" i="1"/>
  <c r="BB165" i="1"/>
  <c r="BA165" i="1"/>
  <c r="AZ165" i="1"/>
  <c r="AY165" i="1"/>
  <c r="AY170" i="1" s="1"/>
  <c r="AY172" i="1" s="1"/>
  <c r="AU165" i="1"/>
  <c r="Z165" i="1"/>
  <c r="Y165" i="1"/>
  <c r="Y166" i="1" s="1"/>
  <c r="X165" i="1"/>
  <c r="W165" i="1"/>
  <c r="V165" i="1"/>
  <c r="U165" i="1"/>
  <c r="T165" i="1"/>
  <c r="S165" i="1"/>
  <c r="R165" i="1"/>
  <c r="Q165" i="1"/>
  <c r="Q166" i="1" s="1"/>
  <c r="P165" i="1"/>
  <c r="O165" i="1"/>
  <c r="BJ164" i="1"/>
  <c r="BI164" i="1"/>
  <c r="BI167" i="1" s="1"/>
  <c r="BH164" i="1"/>
  <c r="BG164" i="1"/>
  <c r="BF164" i="1"/>
  <c r="BE164" i="1"/>
  <c r="BE169" i="1" s="1"/>
  <c r="BD164" i="1"/>
  <c r="BC164" i="1"/>
  <c r="BC173" i="1" s="1"/>
  <c r="BB164" i="1"/>
  <c r="BA164" i="1"/>
  <c r="BA167" i="1" s="1"/>
  <c r="BA172" i="1" s="1"/>
  <c r="AZ164" i="1"/>
  <c r="AY164" i="1"/>
  <c r="AW164" i="1"/>
  <c r="AV164" i="1"/>
  <c r="AV165" i="1" s="1"/>
  <c r="AU164" i="1"/>
  <c r="AT164" i="1"/>
  <c r="AS164" i="1"/>
  <c r="AR164" i="1"/>
  <c r="AQ164" i="1"/>
  <c r="AP164" i="1"/>
  <c r="AO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BJ163" i="1"/>
  <c r="BJ173" i="1" s="1"/>
  <c r="BI163" i="1"/>
  <c r="BH163" i="1"/>
  <c r="BH169" i="1" s="1"/>
  <c r="BG163" i="1"/>
  <c r="BG169" i="1" s="1"/>
  <c r="BF163" i="1"/>
  <c r="BF169" i="1" s="1"/>
  <c r="BE163" i="1"/>
  <c r="BE173" i="1" s="1"/>
  <c r="BD163" i="1"/>
  <c r="BD169" i="1" s="1"/>
  <c r="BC163" i="1"/>
  <c r="BB163" i="1"/>
  <c r="BB173" i="1" s="1"/>
  <c r="BA163" i="1"/>
  <c r="AZ163" i="1"/>
  <c r="AZ169" i="1" s="1"/>
  <c r="AY163" i="1"/>
  <c r="AY169" i="1" s="1"/>
  <c r="AW163" i="1"/>
  <c r="AV163" i="1"/>
  <c r="AU163" i="1"/>
  <c r="AT163" i="1"/>
  <c r="AS163" i="1"/>
  <c r="AR163" i="1"/>
  <c r="AQ163" i="1"/>
  <c r="AP163" i="1"/>
  <c r="AO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BJ162" i="1"/>
  <c r="BJ168" i="1" s="1"/>
  <c r="BI162" i="1"/>
  <c r="BH162" i="1"/>
  <c r="BH168" i="1" s="1"/>
  <c r="BG162" i="1"/>
  <c r="BF162" i="1"/>
  <c r="BE162" i="1"/>
  <c r="BD162" i="1"/>
  <c r="BC162" i="1"/>
  <c r="BC168" i="1" s="1"/>
  <c r="BB162" i="1"/>
  <c r="BB168" i="1" s="1"/>
  <c r="BA162" i="1"/>
  <c r="AZ162" i="1"/>
  <c r="AZ168" i="1" s="1"/>
  <c r="AY162" i="1"/>
  <c r="AW162" i="1"/>
  <c r="AV162" i="1"/>
  <c r="AU162" i="1"/>
  <c r="AT162" i="1"/>
  <c r="AT165" i="1" s="1"/>
  <c r="AS162" i="1"/>
  <c r="AS165" i="1" s="1"/>
  <c r="AR162" i="1"/>
  <c r="AQ162" i="1"/>
  <c r="AP162" i="1"/>
  <c r="AO162" i="1"/>
  <c r="AM162" i="1"/>
  <c r="AL162" i="1"/>
  <c r="AK162" i="1"/>
  <c r="AJ162" i="1"/>
  <c r="AI162" i="1"/>
  <c r="AH162" i="1"/>
  <c r="AG162" i="1"/>
  <c r="AF162" i="1"/>
  <c r="AE162" i="1"/>
  <c r="AD162" i="1"/>
  <c r="AC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BJ161" i="1"/>
  <c r="BJ167" i="1" s="1"/>
  <c r="BI161" i="1"/>
  <c r="BI168" i="1" s="1"/>
  <c r="BH161" i="1"/>
  <c r="BG161" i="1"/>
  <c r="BG171" i="1" s="1"/>
  <c r="BF161" i="1"/>
  <c r="BF167" i="1" s="1"/>
  <c r="BE161" i="1"/>
  <c r="BE168" i="1" s="1"/>
  <c r="BD161" i="1"/>
  <c r="BD168" i="1" s="1"/>
  <c r="BC161" i="1"/>
  <c r="BC171" i="1" s="1"/>
  <c r="BB161" i="1"/>
  <c r="BB167" i="1" s="1"/>
  <c r="BB172" i="1" s="1"/>
  <c r="BA161" i="1"/>
  <c r="BA168" i="1" s="1"/>
  <c r="AZ161" i="1"/>
  <c r="AY161" i="1"/>
  <c r="AY171" i="1" s="1"/>
  <c r="AW161" i="1"/>
  <c r="AW165" i="1" s="1"/>
  <c r="AV161" i="1"/>
  <c r="AU161" i="1"/>
  <c r="AT161" i="1"/>
  <c r="AS161" i="1"/>
  <c r="AR161" i="1"/>
  <c r="AR165" i="1" s="1"/>
  <c r="AQ161" i="1"/>
  <c r="AQ165" i="1" s="1"/>
  <c r="AP161" i="1"/>
  <c r="AP165" i="1" s="1"/>
  <c r="AO161" i="1"/>
  <c r="AO165" i="1" s="1"/>
  <c r="AM161" i="1"/>
  <c r="AM163" i="1" s="1"/>
  <c r="AL161" i="1"/>
  <c r="AL163" i="1" s="1"/>
  <c r="AK161" i="1"/>
  <c r="AK163" i="1" s="1"/>
  <c r="AJ161" i="1"/>
  <c r="AJ163" i="1" s="1"/>
  <c r="AI161" i="1"/>
  <c r="AI163" i="1" s="1"/>
  <c r="AH161" i="1"/>
  <c r="AH163" i="1" s="1"/>
  <c r="AG161" i="1"/>
  <c r="AG163" i="1" s="1"/>
  <c r="AF161" i="1"/>
  <c r="AF163" i="1" s="1"/>
  <c r="AE161" i="1"/>
  <c r="AE163" i="1" s="1"/>
  <c r="AD161" i="1"/>
  <c r="AD163" i="1" s="1"/>
  <c r="AC161" i="1"/>
  <c r="AC163" i="1" s="1"/>
  <c r="Z161" i="1"/>
  <c r="Z166" i="1" s="1"/>
  <c r="Y161" i="1"/>
  <c r="X161" i="1"/>
  <c r="W161" i="1"/>
  <c r="W166" i="1" s="1"/>
  <c r="V161" i="1"/>
  <c r="V166" i="1" s="1"/>
  <c r="U161" i="1"/>
  <c r="U166" i="1" s="1"/>
  <c r="T161" i="1"/>
  <c r="T166" i="1" s="1"/>
  <c r="S161" i="1"/>
  <c r="S166" i="1" s="1"/>
  <c r="R161" i="1"/>
  <c r="R166" i="1" s="1"/>
  <c r="Q161" i="1"/>
  <c r="P161" i="1"/>
  <c r="O161" i="1"/>
  <c r="O166" i="1" s="1"/>
  <c r="I153" i="1"/>
  <c r="I152" i="1"/>
  <c r="F151" i="1"/>
  <c r="F150" i="1"/>
  <c r="CB149" i="1"/>
  <c r="CB147" i="1"/>
  <c r="CB146" i="1"/>
  <c r="CB145" i="1"/>
  <c r="CB144" i="1"/>
  <c r="CB142" i="1"/>
  <c r="CB140" i="1"/>
  <c r="CB136" i="1"/>
  <c r="CB132" i="1"/>
  <c r="CB131" i="1"/>
  <c r="CB130" i="1"/>
  <c r="CB129" i="1"/>
  <c r="CB128" i="1"/>
  <c r="CB127" i="1"/>
  <c r="CB116" i="1"/>
  <c r="CB114" i="1"/>
  <c r="CB112" i="1"/>
  <c r="CB111" i="1"/>
  <c r="CB110" i="1"/>
  <c r="CB101" i="1"/>
  <c r="CB94" i="1"/>
  <c r="CB93" i="1"/>
  <c r="CB92" i="1"/>
  <c r="CB90" i="1"/>
  <c r="CB88" i="1"/>
  <c r="CB86" i="1"/>
  <c r="CB85" i="1"/>
  <c r="CB84" i="1"/>
  <c r="CB82" i="1"/>
  <c r="CB81" i="1"/>
  <c r="CB80" i="1"/>
  <c r="CB79" i="1"/>
  <c r="CB69" i="1"/>
  <c r="CB68" i="1"/>
  <c r="CB64" i="1"/>
  <c r="CB63" i="1"/>
  <c r="CB61" i="1"/>
  <c r="CB60" i="1"/>
  <c r="CB59" i="1"/>
  <c r="CB58" i="1"/>
  <c r="CB57" i="1"/>
  <c r="CB56" i="1"/>
  <c r="CB53" i="1"/>
  <c r="CB52" i="1"/>
  <c r="CB51" i="1"/>
  <c r="CB50" i="1"/>
  <c r="CB49" i="1"/>
  <c r="CB48" i="1"/>
  <c r="CB44" i="1"/>
  <c r="CB42" i="1"/>
  <c r="CB41" i="1"/>
  <c r="CB40" i="1"/>
  <c r="CB38" i="1"/>
  <c r="CB37" i="1"/>
  <c r="CB35" i="1"/>
  <c r="CB33" i="1"/>
  <c r="CB31" i="1"/>
  <c r="CB30" i="1"/>
  <c r="CB25" i="1"/>
  <c r="CB21" i="1"/>
  <c r="CB15" i="1"/>
  <c r="CB14" i="1"/>
  <c r="CB9" i="1"/>
  <c r="CB7" i="1"/>
  <c r="CB6" i="1"/>
  <c r="CB5" i="1"/>
  <c r="CB4" i="1"/>
  <c r="E211" i="1" l="1"/>
  <c r="E207" i="1"/>
  <c r="E203" i="1"/>
  <c r="E199" i="1"/>
  <c r="E213" i="1"/>
  <c r="E209" i="1"/>
  <c r="E205" i="1"/>
  <c r="E201" i="1"/>
  <c r="E212" i="1"/>
  <c r="E204" i="1"/>
  <c r="E200" i="1"/>
  <c r="E208" i="1"/>
  <c r="E210" i="1"/>
  <c r="E192" i="1"/>
  <c r="BE172" i="1"/>
  <c r="E177" i="1"/>
  <c r="E181" i="1"/>
  <c r="E178" i="1"/>
  <c r="E206" i="1"/>
  <c r="E237" i="1"/>
  <c r="E233" i="1"/>
  <c r="E229" i="1"/>
  <c r="E225" i="1"/>
  <c r="E221" i="1"/>
  <c r="E217" i="1"/>
  <c r="E235" i="1"/>
  <c r="E231" i="1"/>
  <c r="E227" i="1"/>
  <c r="E223" i="1"/>
  <c r="E219" i="1"/>
  <c r="E230" i="1"/>
  <c r="E222" i="1"/>
  <c r="E234" i="1"/>
  <c r="E226" i="1"/>
  <c r="E218" i="1"/>
  <c r="D196" i="1"/>
  <c r="BC167" i="1"/>
  <c r="BC172" i="1" s="1"/>
  <c r="BF168" i="1"/>
  <c r="BA169" i="1"/>
  <c r="BI169" i="1"/>
  <c r="BD171" i="1"/>
  <c r="BD173" i="1"/>
  <c r="BD167" i="1"/>
  <c r="BD172" i="1" s="1"/>
  <c r="AY168" i="1"/>
  <c r="BG168" i="1"/>
  <c r="BB169" i="1"/>
  <c r="BJ169" i="1"/>
  <c r="BE171" i="1"/>
  <c r="BE167" i="1"/>
  <c r="BC169" i="1"/>
  <c r="BF171" i="1"/>
  <c r="BF173" i="1"/>
  <c r="AY173" i="1"/>
  <c r="BG173" i="1"/>
  <c r="F269" i="1"/>
  <c r="BB171" i="1"/>
  <c r="BJ171" i="1"/>
  <c r="E179" i="1"/>
  <c r="E202" i="1"/>
  <c r="E193" i="1" l="1"/>
  <c r="E189" i="1"/>
  <c r="E195" i="1"/>
  <c r="E191" i="1"/>
  <c r="E187" i="1"/>
  <c r="E194" i="1"/>
  <c r="E186" i="1"/>
  <c r="E196" i="1" s="1"/>
  <c r="E190" i="1"/>
  <c r="E188" i="1"/>
  <c r="E214" i="1"/>
  <c r="E238" i="1"/>
</calcChain>
</file>

<file path=xl/sharedStrings.xml><?xml version="1.0" encoding="utf-8"?>
<sst xmlns="http://schemas.openxmlformats.org/spreadsheetml/2006/main" count="1312" uniqueCount="404">
  <si>
    <t>Tree no.</t>
  </si>
  <si>
    <t>Address</t>
  </si>
  <si>
    <t>Total species</t>
  </si>
  <si>
    <t>Year planted</t>
  </si>
  <si>
    <t>Year lost</t>
  </si>
  <si>
    <t>Longevity (years)</t>
  </si>
  <si>
    <t>Species</t>
  </si>
  <si>
    <t>Cultivar</t>
  </si>
  <si>
    <t>Nativity</t>
  </si>
  <si>
    <t>Genus</t>
  </si>
  <si>
    <t>Family</t>
  </si>
  <si>
    <t>Common name</t>
  </si>
  <si>
    <t>Trk (0-4)</t>
  </si>
  <si>
    <t>Trk (0-3)</t>
  </si>
  <si>
    <t>Trk damage cause</t>
  </si>
  <si>
    <t>CD (%)</t>
  </si>
  <si>
    <t>Chlor (0-3)</t>
  </si>
  <si>
    <t>Cond (1-6)</t>
  </si>
  <si>
    <t>Cause of loss</t>
  </si>
  <si>
    <t>Comment</t>
  </si>
  <si>
    <t>Trk diam (in.)</t>
  </si>
  <si>
    <t>Trk height (in.)</t>
  </si>
  <si>
    <t>in./year</t>
  </si>
  <si>
    <t>Date planted</t>
  </si>
  <si>
    <t xml:space="preserve"> Cause of loss</t>
  </si>
  <si>
    <t>090000</t>
  </si>
  <si>
    <t>Davey</t>
  </si>
  <si>
    <t>090100</t>
  </si>
  <si>
    <t>Greenbush S side, 12 St</t>
  </si>
  <si>
    <t>090101</t>
  </si>
  <si>
    <t>Acer glabrum</t>
  </si>
  <si>
    <t>E</t>
  </si>
  <si>
    <t>Acer</t>
  </si>
  <si>
    <t>Aceraceae</t>
  </si>
  <si>
    <t>Rocky Mtn maple</t>
  </si>
  <si>
    <t>090102</t>
  </si>
  <si>
    <t>Tilia tomentosa</t>
  </si>
  <si>
    <t>Tilia</t>
  </si>
  <si>
    <t>Tiliaceae</t>
  </si>
  <si>
    <t>Silver linden</t>
  </si>
  <si>
    <t>090103</t>
  </si>
  <si>
    <t>Ulmus 'Frontier'</t>
  </si>
  <si>
    <t>Frontier</t>
  </si>
  <si>
    <t>Ulmus</t>
  </si>
  <si>
    <t>Ulmaceae</t>
  </si>
  <si>
    <t>Frontier Elm</t>
  </si>
  <si>
    <t>090104</t>
  </si>
  <si>
    <t>Ginkgo biloba</t>
  </si>
  <si>
    <t>Princeton Sentry</t>
  </si>
  <si>
    <t>Ginkgo</t>
  </si>
  <si>
    <t>Ginkgoaceae</t>
  </si>
  <si>
    <t>090200</t>
  </si>
  <si>
    <t>13th Street</t>
  </si>
  <si>
    <t>090201</t>
  </si>
  <si>
    <t>Zelkova serrata</t>
  </si>
  <si>
    <t>Green Vase</t>
  </si>
  <si>
    <t>Zelkova</t>
  </si>
  <si>
    <t>090202</t>
  </si>
  <si>
    <t>Acer saccharum</t>
  </si>
  <si>
    <t>X</t>
  </si>
  <si>
    <t>Sugar maple</t>
  </si>
  <si>
    <t>X (I)</t>
  </si>
  <si>
    <t>090203</t>
  </si>
  <si>
    <t>Tilia americana</t>
  </si>
  <si>
    <t>American basswood</t>
  </si>
  <si>
    <t>090204</t>
  </si>
  <si>
    <t>090205</t>
  </si>
  <si>
    <t xml:space="preserve"> 'Green Vase’</t>
  </si>
  <si>
    <t>Died</t>
  </si>
  <si>
    <t>10/15/19</t>
  </si>
  <si>
    <t>090205.1</t>
  </si>
  <si>
    <t>090206</t>
  </si>
  <si>
    <t>Gleditsia triacanthos var. inermis</t>
  </si>
  <si>
    <t>Shademaster</t>
  </si>
  <si>
    <t>N</t>
  </si>
  <si>
    <t>Gleditsia</t>
  </si>
  <si>
    <t>Fabaceae</t>
  </si>
  <si>
    <t>Honey locust</t>
  </si>
  <si>
    <t>090207</t>
  </si>
  <si>
    <t>090300</t>
  </si>
  <si>
    <t>14th Street</t>
  </si>
  <si>
    <t>090301</t>
  </si>
  <si>
    <t>090302</t>
  </si>
  <si>
    <t>090303</t>
  </si>
  <si>
    <t>090304</t>
  </si>
  <si>
    <t>Tilia cordata</t>
  </si>
  <si>
    <t>Littleleaf linden</t>
  </si>
  <si>
    <t>090305</t>
  </si>
  <si>
    <t>Silver maple</t>
  </si>
  <si>
    <t>090306</t>
  </si>
  <si>
    <t>090307</t>
  </si>
  <si>
    <t>Human</t>
  </si>
  <si>
    <t>Bark stripped off lower 4 ft (22)</t>
  </si>
  <si>
    <t>090308</t>
  </si>
  <si>
    <t>M</t>
  </si>
  <si>
    <t>090309</t>
  </si>
  <si>
    <t>090400</t>
  </si>
  <si>
    <t>15th Street</t>
  </si>
  <si>
    <t>090401</t>
  </si>
  <si>
    <t>Park</t>
  </si>
  <si>
    <t>Linden</t>
  </si>
  <si>
    <t>090402</t>
  </si>
  <si>
    <t>090403</t>
  </si>
  <si>
    <t>Gymnocladus dioicus</t>
  </si>
  <si>
    <t>Gymnocladus</t>
  </si>
  <si>
    <t>Kentucky coffee tree</t>
  </si>
  <si>
    <t>090404</t>
  </si>
  <si>
    <t>Quercus imbricaria</t>
  </si>
  <si>
    <t>Quercus</t>
  </si>
  <si>
    <t>Fagaceae</t>
  </si>
  <si>
    <t>Shingle oak</t>
  </si>
  <si>
    <t>090405</t>
  </si>
  <si>
    <t>Alley</t>
  </si>
  <si>
    <t>090406</t>
  </si>
  <si>
    <t>1430 N 16th</t>
  </si>
  <si>
    <t>Liriodendron tulipifera</t>
  </si>
  <si>
    <t>Liriodendron</t>
  </si>
  <si>
    <t>Magnoliaceae</t>
  </si>
  <si>
    <t>Tulip tree</t>
  </si>
  <si>
    <t>090407</t>
  </si>
  <si>
    <t>Quercus shumardii</t>
  </si>
  <si>
    <t>Shumard oak</t>
  </si>
  <si>
    <t>090407.1</t>
  </si>
  <si>
    <t>090408</t>
  </si>
  <si>
    <t>Quercus rubra</t>
  </si>
  <si>
    <t>Northern red oak</t>
  </si>
  <si>
    <t>090408.1</t>
  </si>
  <si>
    <t>090409</t>
  </si>
  <si>
    <t>Platanus x acerifolia</t>
  </si>
  <si>
    <t>Encore</t>
  </si>
  <si>
    <t>Platanus</t>
  </si>
  <si>
    <t>Platanaceae</t>
  </si>
  <si>
    <t>London planetree</t>
  </si>
  <si>
    <t>coppice</t>
  </si>
  <si>
    <t>090500</t>
  </si>
  <si>
    <t>16th Street</t>
  </si>
  <si>
    <t>090501</t>
  </si>
  <si>
    <t>1429 N 16th</t>
  </si>
  <si>
    <t>090502</t>
  </si>
  <si>
    <t>090503</t>
  </si>
  <si>
    <t>1430 N 17th</t>
  </si>
  <si>
    <t>top gone</t>
  </si>
  <si>
    <t>090600</t>
  </si>
  <si>
    <r>
      <rPr>
        <b/>
        <sz val="10"/>
        <color indexed="8"/>
        <rFont val="Helvetica Neue"/>
        <family val="2"/>
      </rPr>
      <t>17th</t>
    </r>
    <r>
      <rPr>
        <sz val="10"/>
        <color indexed="8"/>
        <rFont val="Helvetica Neue"/>
        <family val="2"/>
      </rPr>
      <t xml:space="preserve"> Street</t>
    </r>
  </si>
  <si>
    <t>090601</t>
  </si>
  <si>
    <t>2020: some decay</t>
  </si>
  <si>
    <t>090602</t>
  </si>
  <si>
    <t>090603</t>
  </si>
  <si>
    <t>090604</t>
  </si>
  <si>
    <t>090605</t>
  </si>
  <si>
    <t>090606</t>
  </si>
  <si>
    <t>090607</t>
  </si>
  <si>
    <t>decay at base of trunk</t>
  </si>
  <si>
    <t>090608</t>
  </si>
  <si>
    <t>090609</t>
  </si>
  <si>
    <t>?</t>
  </si>
  <si>
    <t>090610</t>
  </si>
  <si>
    <t>090700</t>
  </si>
  <si>
    <t>18th Street</t>
  </si>
  <si>
    <t>090701</t>
  </si>
  <si>
    <t>Fraxinus</t>
  </si>
  <si>
    <t>White ash</t>
  </si>
  <si>
    <t>090702</t>
  </si>
  <si>
    <t>090703</t>
  </si>
  <si>
    <t>many narrow crotches</t>
  </si>
  <si>
    <t>090704</t>
  </si>
  <si>
    <t>090705</t>
  </si>
  <si>
    <t>090706</t>
  </si>
  <si>
    <t>Acer truncatum x platanoides</t>
  </si>
  <si>
    <t>Keithsform</t>
  </si>
  <si>
    <t>Norwegian Sunset maple</t>
  </si>
  <si>
    <t>090707</t>
  </si>
  <si>
    <t>090800</t>
  </si>
  <si>
    <t>19th Street</t>
  </si>
  <si>
    <t>090801</t>
  </si>
  <si>
    <t>090802</t>
  </si>
  <si>
    <t>090803</t>
  </si>
  <si>
    <t>Celtis occidentalis</t>
  </si>
  <si>
    <t xml:space="preserve">Hackberry </t>
  </si>
  <si>
    <t>090804</t>
  </si>
  <si>
    <t>090805</t>
  </si>
  <si>
    <t>Vacant lot</t>
  </si>
  <si>
    <t>Carpinus betulus</t>
  </si>
  <si>
    <t>Eastern hop hornbeam</t>
  </si>
  <si>
    <t>090806</t>
  </si>
  <si>
    <t>090807</t>
  </si>
  <si>
    <t>090808</t>
  </si>
  <si>
    <t>Ulmus americana</t>
  </si>
  <si>
    <t>American elm</t>
  </si>
  <si>
    <t>090809</t>
  </si>
  <si>
    <t>090810</t>
  </si>
  <si>
    <t>090811</t>
  </si>
  <si>
    <t>090812</t>
  </si>
  <si>
    <t>090813</t>
  </si>
  <si>
    <t>090814</t>
  </si>
  <si>
    <t>090815</t>
  </si>
  <si>
    <t>090816</t>
  </si>
  <si>
    <t>090817</t>
  </si>
  <si>
    <t>2025</t>
  </si>
  <si>
    <t>090818</t>
  </si>
  <si>
    <t>090819</t>
  </si>
  <si>
    <t>090820</t>
  </si>
  <si>
    <t>091100</t>
  </si>
  <si>
    <t>Greenbush N side</t>
  </si>
  <si>
    <t>091101</t>
  </si>
  <si>
    <t>Wabash Center</t>
  </si>
  <si>
    <t>091102</t>
  </si>
  <si>
    <t>091103</t>
  </si>
  <si>
    <t>091200</t>
  </si>
  <si>
    <t>20th Street</t>
  </si>
  <si>
    <t>091201</t>
  </si>
  <si>
    <t>091202</t>
  </si>
  <si>
    <t>091203</t>
  </si>
  <si>
    <t>Frontier elm</t>
  </si>
  <si>
    <t>091204</t>
  </si>
  <si>
    <t>Maple</t>
  </si>
  <si>
    <t>091205</t>
  </si>
  <si>
    <t>091206</t>
  </si>
  <si>
    <t>091207</t>
  </si>
  <si>
    <t>091208</t>
  </si>
  <si>
    <t>Acer platanoides</t>
  </si>
  <si>
    <t>Norway maple</t>
  </si>
  <si>
    <t>091209</t>
  </si>
  <si>
    <t>091210</t>
  </si>
  <si>
    <t>Hackberry</t>
  </si>
  <si>
    <t>091211</t>
  </si>
  <si>
    <t>091212</t>
  </si>
  <si>
    <t>Pyrus sp.</t>
  </si>
  <si>
    <t>Pear</t>
  </si>
  <si>
    <t>091300</t>
  </si>
  <si>
    <t>091301</t>
  </si>
  <si>
    <t>091302</t>
  </si>
  <si>
    <t xml:space="preserve">Northern red oak </t>
  </si>
  <si>
    <t>091303</t>
  </si>
  <si>
    <t>091304</t>
  </si>
  <si>
    <t>091305</t>
  </si>
  <si>
    <t>091306</t>
  </si>
  <si>
    <t>2020: removed</t>
  </si>
  <si>
    <t>091307</t>
  </si>
  <si>
    <t>091308</t>
  </si>
  <si>
    <t>091400</t>
  </si>
  <si>
    <t>091401</t>
  </si>
  <si>
    <t>091402</t>
  </si>
  <si>
    <t>091403</t>
  </si>
  <si>
    <t>091404</t>
  </si>
  <si>
    <t>091405</t>
  </si>
  <si>
    <t>091406</t>
  </si>
  <si>
    <t>091407</t>
  </si>
  <si>
    <t>091408</t>
  </si>
  <si>
    <t>Acer saccharinum</t>
  </si>
  <si>
    <t>091409</t>
  </si>
  <si>
    <t>091500</t>
  </si>
  <si>
    <r>
      <rPr>
        <sz val="10"/>
        <color indexed="8"/>
        <rFont val="Helvetica Neue"/>
        <family val="2"/>
      </rPr>
      <t xml:space="preserve">17th </t>
    </r>
    <r>
      <rPr>
        <b/>
        <sz val="10"/>
        <color indexed="8"/>
        <rFont val="Helvetica Neue"/>
        <family val="2"/>
      </rPr>
      <t>Street</t>
    </r>
  </si>
  <si>
    <t>091501</t>
  </si>
  <si>
    <t xml:space="preserve"> Cem</t>
  </si>
  <si>
    <t>Austrian pine</t>
  </si>
  <si>
    <t>091502</t>
  </si>
  <si>
    <t>091503</t>
  </si>
  <si>
    <t>091504</t>
  </si>
  <si>
    <t>091600</t>
  </si>
  <si>
    <t>091601</t>
  </si>
  <si>
    <t>Hope church</t>
  </si>
  <si>
    <t>091602</t>
  </si>
  <si>
    <t>1508 N 16th</t>
  </si>
  <si>
    <t>Liquidambar styraciflua</t>
  </si>
  <si>
    <t>Sweetgum</t>
  </si>
  <si>
    <t>Unknown</t>
  </si>
  <si>
    <t>091602.1</t>
  </si>
  <si>
    <t>Syringa reticulata</t>
  </si>
  <si>
    <t>Ivory Silk</t>
  </si>
  <si>
    <t>Syringa</t>
  </si>
  <si>
    <t>Oleaceae</t>
  </si>
  <si>
    <t>Japanese tree lilac</t>
  </si>
  <si>
    <t>091603</t>
  </si>
  <si>
    <t>091604</t>
  </si>
  <si>
    <t>091605</t>
  </si>
  <si>
    <t>Crataegus crus-gali var. inermis</t>
  </si>
  <si>
    <t>Crataegus</t>
  </si>
  <si>
    <t>Rosaceae</t>
  </si>
  <si>
    <t>Cockspur hawthorn</t>
  </si>
  <si>
    <t>091606</t>
  </si>
  <si>
    <t>Maackia serrata</t>
  </si>
  <si>
    <t>Maackia</t>
  </si>
  <si>
    <t>Amur maackia</t>
  </si>
  <si>
    <t>091607</t>
  </si>
  <si>
    <t>091700</t>
  </si>
  <si>
    <t>091800</t>
  </si>
  <si>
    <t>091900</t>
  </si>
  <si>
    <t>091901</t>
  </si>
  <si>
    <t>091902</t>
  </si>
  <si>
    <t>Hawthorn</t>
  </si>
  <si>
    <t>091903</t>
  </si>
  <si>
    <t>091904</t>
  </si>
  <si>
    <t>091905</t>
  </si>
  <si>
    <t>1204</t>
  </si>
  <si>
    <t>091906</t>
  </si>
  <si>
    <t>091907</t>
  </si>
  <si>
    <t>092000</t>
  </si>
  <si>
    <t>12th Street</t>
  </si>
  <si>
    <t>092001</t>
  </si>
  <si>
    <t>Food Finders</t>
  </si>
  <si>
    <t>Malus ‘Adirondack'</t>
  </si>
  <si>
    <t>Adirondack</t>
  </si>
  <si>
    <t>Malus</t>
  </si>
  <si>
    <t>Serviceberry</t>
  </si>
  <si>
    <t>092002</t>
  </si>
  <si>
    <t>Amelanchier x grandiflora</t>
  </si>
  <si>
    <t>Autumn Brilliance</t>
  </si>
  <si>
    <t>Amelanchier</t>
  </si>
  <si>
    <t>Top broken off</t>
  </si>
  <si>
    <t>092003</t>
  </si>
  <si>
    <t>Crabapple</t>
  </si>
  <si>
    <t>092004</t>
  </si>
  <si>
    <t>092005</t>
  </si>
  <si>
    <t>Malus 'Adirondack'</t>
  </si>
  <si>
    <t>092005.1</t>
  </si>
  <si>
    <t>Ave year to lost</t>
  </si>
  <si>
    <t>Trunk diameter is measured at 54 in. above ground unless otherwise noted.</t>
  </si>
  <si>
    <t>No. lost by year 3</t>
  </si>
  <si>
    <t>No.</t>
  </si>
  <si>
    <t>Trunk damage</t>
  </si>
  <si>
    <t>CD = percent defoliation</t>
  </si>
  <si>
    <t>Chlorosis</t>
  </si>
  <si>
    <t>Condition</t>
  </si>
  <si>
    <t>59 min</t>
  </si>
  <si>
    <t>Data for trees planted in May 2020 are entered in fall 2019 column.</t>
  </si>
  <si>
    <t>X denotes an existing tree, data not included in analyses</t>
  </si>
  <si>
    <t>Native</t>
  </si>
  <si>
    <t>0</t>
  </si>
  <si>
    <t>no damage</t>
  </si>
  <si>
    <t>None</t>
  </si>
  <si>
    <t>1</t>
  </si>
  <si>
    <t>Excellent</t>
  </si>
  <si>
    <t>Data for trees planted spring 2021 are entered for columns for fall 2020.</t>
  </si>
  <si>
    <t>Exotic</t>
  </si>
  <si>
    <t>minor damage</t>
  </si>
  <si>
    <t>Mild</t>
  </si>
  <si>
    <t>2</t>
  </si>
  <si>
    <t>Good</t>
  </si>
  <si>
    <t>damage around &lt;25% of trunk</t>
  </si>
  <si>
    <t>Moderate</t>
  </si>
  <si>
    <t>3</t>
  </si>
  <si>
    <t>Fair</t>
  </si>
  <si>
    <t>damage around 25-50% of trunk</t>
  </si>
  <si>
    <t>Severe</t>
  </si>
  <si>
    <t>4</t>
  </si>
  <si>
    <t>Poor</t>
  </si>
  <si>
    <t>damage around &gt;50% of trunk</t>
  </si>
  <si>
    <t>5</t>
  </si>
  <si>
    <t>Dead</t>
  </si>
  <si>
    <t>Removed</t>
  </si>
  <si>
    <t>Count</t>
  </si>
  <si>
    <t>&lt;11</t>
  </si>
  <si>
    <t>&gt;10</t>
  </si>
  <si>
    <t>TOTAL</t>
  </si>
  <si>
    <t>No. Exc &amp; Good</t>
  </si>
  <si>
    <t>No. Fair &amp; Poor</t>
  </si>
  <si>
    <t>No. lost</t>
  </si>
  <si>
    <t>No. alive</t>
  </si>
  <si>
    <t>Loss %</t>
  </si>
  <si>
    <t>no. fair&amp;poor</t>
  </si>
  <si>
    <t>Ave. cond</t>
  </si>
  <si>
    <t>Freq</t>
  </si>
  <si>
    <t>Average trunk condition</t>
  </si>
  <si>
    <t>Tilia sp.</t>
  </si>
  <si>
    <t>Average condition</t>
  </si>
  <si>
    <t>Average trunk diameter</t>
  </si>
  <si>
    <t>Yr planted</t>
  </si>
  <si>
    <t>Total</t>
  </si>
  <si>
    <t>Loss (%)</t>
  </si>
  <si>
    <t>Number alive at indicated year</t>
  </si>
  <si>
    <t>Cause</t>
  </si>
  <si>
    <t>Table 1</t>
  </si>
  <si>
    <t>Number of trees surviving</t>
  </si>
  <si>
    <t>Percent trees surviving</t>
  </si>
  <si>
    <t>Average trunk diamter (in.)</t>
  </si>
  <si>
    <t>2012</t>
  </si>
  <si>
    <t>2015</t>
  </si>
  <si>
    <t>Gymnocladus dioica</t>
  </si>
  <si>
    <t>Total count</t>
  </si>
  <si>
    <t>Current count</t>
  </si>
  <si>
    <t>Current freq (%)</t>
  </si>
  <si>
    <t>No. alive, 2020</t>
  </si>
  <si>
    <t>No. Exc or Good, 2020</t>
  </si>
  <si>
    <t>Freq. Exc or Good (%), 2020</t>
  </si>
  <si>
    <t>No. Fair or Poor, 2020</t>
  </si>
  <si>
    <t>Freq. Fair or Poor (%), 2020</t>
  </si>
  <si>
    <t>Trunk&gt;2, 2013</t>
  </si>
  <si>
    <t>Trunk&gt;2, 2014</t>
  </si>
  <si>
    <t>Trunk&gt;2, 2015</t>
  </si>
  <si>
    <t>Trunk&gt;2, 2016</t>
  </si>
  <si>
    <t>Trunk&gt;2, 2017</t>
  </si>
  <si>
    <t>Trunk&gt;2, 2018</t>
  </si>
  <si>
    <t>Trunk&gt;2, 2019</t>
  </si>
  <si>
    <t>Trunk&gt;2, 2020</t>
  </si>
  <si>
    <t>Ave. Cond, 2013</t>
  </si>
  <si>
    <t>Ave. Cond, 2014</t>
  </si>
  <si>
    <t>Ave. Cond, 2015</t>
  </si>
  <si>
    <t>Ave. Cond, 2016</t>
  </si>
  <si>
    <t>Ave. Cond, 2017</t>
  </si>
  <si>
    <t>Ave. Cond, 2018</t>
  </si>
  <si>
    <t>Ave. Cond, 2019</t>
  </si>
  <si>
    <t>Ave. Cond, 2020</t>
  </si>
  <si>
    <t>Liquidambar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</si>
</sst>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3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"/>
      <family val="2"/>
    </font>
    <font>
      <sz val="11"/>
      <color indexed="8"/>
      <name val="Helvetica"/>
      <family val="2"/>
    </font>
    <font>
      <sz val="10"/>
      <color indexed="8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2"/>
        <bgColor auto="1"/>
      </patternFill>
    </fill>
  </fills>
  <borders count="5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2"/>
      </top>
      <bottom style="thin">
        <color indexed="18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right" vertical="center" wrapText="1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>
      <alignment vertical="top" wrapText="1"/>
    </xf>
    <xf numFmtId="49" fontId="0" fillId="2" borderId="2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/>
    </xf>
    <xf numFmtId="0" fontId="0" fillId="3" borderId="2" xfId="0" applyFill="1" applyBorder="1">
      <alignment vertical="top" wrapText="1"/>
    </xf>
    <xf numFmtId="14" fontId="0" fillId="2" borderId="1" xfId="0" applyNumberFormat="1" applyFill="1" applyBorder="1" applyAlignment="1">
      <alignment vertical="center" wrapText="1"/>
    </xf>
    <xf numFmtId="14" fontId="0" fillId="2" borderId="1" xfId="0" applyNumberFormat="1" applyFill="1" applyBorder="1" applyAlignment="1">
      <alignment horizontal="right" vertical="center" wrapText="1"/>
    </xf>
    <xf numFmtId="14" fontId="0" fillId="2" borderId="3" xfId="0" applyNumberFormat="1" applyFill="1" applyBorder="1" applyAlignment="1">
      <alignment horizontal="right" vertical="center" wrapText="1"/>
    </xf>
    <xf numFmtId="14" fontId="0" fillId="2" borderId="3" xfId="0" applyNumberFormat="1" applyFill="1" applyBorder="1" applyAlignment="1">
      <alignment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 wrapText="1"/>
    </xf>
    <xf numFmtId="0" fontId="0" fillId="5" borderId="6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7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8" xfId="0" applyFill="1" applyBorder="1">
      <alignment vertical="top" wrapText="1"/>
    </xf>
    <xf numFmtId="0" fontId="0" fillId="5" borderId="1" xfId="0" applyNumberFormat="1" applyFill="1" applyBorder="1" applyAlignment="1">
      <alignment vertical="center" wrapText="1"/>
    </xf>
    <xf numFmtId="0" fontId="0" fillId="5" borderId="4" xfId="0" applyNumberForma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1" fontId="0" fillId="5" borderId="4" xfId="0" applyNumberFormat="1" applyFill="1" applyBorder="1" applyAlignment="1">
      <alignment vertical="center" wrapText="1"/>
    </xf>
    <xf numFmtId="49" fontId="0" fillId="5" borderId="4" xfId="0" applyNumberForma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49" fontId="0" fillId="4" borderId="1" xfId="0" applyNumberFormat="1" applyFill="1" applyBorder="1" applyAlignment="1">
      <alignment vertical="center" wrapText="1"/>
    </xf>
    <xf numFmtId="0" fontId="0" fillId="4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/>
    </xf>
    <xf numFmtId="1" fontId="0" fillId="5" borderId="1" xfId="0" applyNumberFormat="1" applyFill="1" applyBorder="1" applyAlignment="1">
      <alignment horizontal="right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horizontal="right" vertical="center" wrapText="1"/>
    </xf>
    <xf numFmtId="49" fontId="0" fillId="5" borderId="1" xfId="0" applyNumberFormat="1" applyFill="1" applyBorder="1" applyAlignment="1">
      <alignment horizontal="right" vertical="center" wrapText="1"/>
    </xf>
    <xf numFmtId="49" fontId="3" fillId="4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0" fontId="0" fillId="4" borderId="1" xfId="0" applyFill="1" applyBorder="1" applyAlignment="1">
      <alignment vertical="center" wrapText="1"/>
    </xf>
    <xf numFmtId="14" fontId="0" fillId="5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 wrapText="1"/>
    </xf>
    <xf numFmtId="0" fontId="0" fillId="6" borderId="9" xfId="0" applyFill="1" applyBorder="1" applyAlignment="1">
      <alignment vertical="center" wrapText="1"/>
    </xf>
    <xf numFmtId="0" fontId="0" fillId="6" borderId="10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49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/>
    </xf>
    <xf numFmtId="0" fontId="0" fillId="7" borderId="1" xfId="0" applyNumberFormat="1" applyFill="1" applyBorder="1" applyAlignment="1">
      <alignment horizontal="right" vertical="center" wrapText="1"/>
    </xf>
    <xf numFmtId="1" fontId="0" fillId="7" borderId="1" xfId="0" applyNumberFormat="1" applyFill="1" applyBorder="1" applyAlignment="1">
      <alignment horizontal="right" vertical="center" wrapText="1"/>
    </xf>
    <xf numFmtId="0" fontId="0" fillId="7" borderId="2" xfId="0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1" fontId="0" fillId="7" borderId="1" xfId="0" applyNumberFormat="1" applyFill="1" applyBorder="1" applyAlignment="1">
      <alignment vertical="center" wrapText="1"/>
    </xf>
    <xf numFmtId="1" fontId="0" fillId="7" borderId="1" xfId="0" applyNumberForma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49" fontId="0" fillId="7" borderId="1" xfId="0" applyNumberFormat="1" applyFill="1" applyBorder="1" applyAlignment="1">
      <alignment horizontal="right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0" fontId="0" fillId="5" borderId="15" xfId="0" applyFill="1" applyBorder="1" applyAlignment="1">
      <alignment vertical="center" wrapText="1"/>
    </xf>
    <xf numFmtId="49" fontId="0" fillId="0" borderId="16" xfId="0" applyNumberFormat="1" applyBorder="1" applyAlignment="1">
      <alignment vertical="center"/>
    </xf>
    <xf numFmtId="2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vertical="center" wrapText="1"/>
    </xf>
    <xf numFmtId="2" fontId="0" fillId="5" borderId="1" xfId="0" applyNumberFormat="1" applyFill="1" applyBorder="1" applyAlignment="1">
      <alignment vertical="center"/>
    </xf>
    <xf numFmtId="2" fontId="0" fillId="5" borderId="1" xfId="0" applyNumberForma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vertical="center" wrapText="1"/>
    </xf>
    <xf numFmtId="0" fontId="0" fillId="6" borderId="16" xfId="0" applyFill="1" applyBorder="1" applyAlignment="1">
      <alignment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5" borderId="8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right" vertical="center" wrapText="1"/>
    </xf>
    <xf numFmtId="0" fontId="0" fillId="5" borderId="17" xfId="0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7" borderId="2" xfId="0" applyNumberFormat="1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7" borderId="20" xfId="0" applyFill="1" applyBorder="1" applyAlignment="1">
      <alignment vertical="center" wrapText="1"/>
    </xf>
    <xf numFmtId="1" fontId="0" fillId="7" borderId="18" xfId="0" applyNumberFormat="1" applyFill="1" applyBorder="1" applyAlignment="1">
      <alignment vertical="center" wrapText="1"/>
    </xf>
    <xf numFmtId="0" fontId="0" fillId="7" borderId="19" xfId="0" applyNumberFormat="1" applyFill="1" applyBorder="1" applyAlignment="1">
      <alignment vertical="center" wrapText="1"/>
    </xf>
    <xf numFmtId="0" fontId="0" fillId="7" borderId="20" xfId="0" applyNumberFormat="1" applyFill="1" applyBorder="1" applyAlignment="1">
      <alignment vertical="center" wrapText="1"/>
    </xf>
    <xf numFmtId="1" fontId="0" fillId="7" borderId="20" xfId="0" applyNumberFormat="1" applyFill="1" applyBorder="1" applyAlignment="1">
      <alignment vertical="center" wrapText="1"/>
    </xf>
    <xf numFmtId="49" fontId="0" fillId="7" borderId="18" xfId="0" applyNumberFormat="1" applyFill="1" applyBorder="1" applyAlignment="1">
      <alignment vertical="center" wrapText="1"/>
    </xf>
    <xf numFmtId="2" fontId="0" fillId="7" borderId="18" xfId="0" applyNumberFormat="1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vertical="center"/>
    </xf>
    <xf numFmtId="49" fontId="0" fillId="6" borderId="14" xfId="0" applyNumberForma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/>
    </xf>
    <xf numFmtId="0" fontId="0" fillId="6" borderId="16" xfId="0" applyFill="1" applyBorder="1" applyAlignment="1">
      <alignment vertical="center" wrapText="1"/>
    </xf>
    <xf numFmtId="49" fontId="0" fillId="6" borderId="17" xfId="0" applyNumberFormat="1" applyFill="1" applyBorder="1" applyAlignment="1">
      <alignment vertical="center" wrapText="1"/>
    </xf>
    <xf numFmtId="0" fontId="0" fillId="6" borderId="10" xfId="0" applyFill="1" applyBorder="1" applyAlignment="1">
      <alignment vertical="center" wrapText="1"/>
    </xf>
    <xf numFmtId="49" fontId="0" fillId="6" borderId="2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7" borderId="2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 wrapText="1"/>
    </xf>
    <xf numFmtId="0" fontId="0" fillId="6" borderId="18" xfId="0" applyFill="1" applyBorder="1" applyAlignment="1">
      <alignment vertical="center" wrapText="1"/>
    </xf>
    <xf numFmtId="0" fontId="0" fillId="6" borderId="19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7" borderId="8" xfId="0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0" fillId="7" borderId="17" xfId="0" applyFill="1" applyBorder="1" applyAlignment="1">
      <alignment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left" vertical="center" wrapText="1"/>
    </xf>
    <xf numFmtId="14" fontId="0" fillId="7" borderId="1" xfId="0" applyNumberFormat="1" applyFill="1" applyBorder="1" applyAlignment="1">
      <alignment vertical="center" wrapText="1"/>
    </xf>
    <xf numFmtId="0" fontId="0" fillId="7" borderId="17" xfId="0" applyFill="1" applyBorder="1" applyAlignment="1">
      <alignment vertical="center"/>
    </xf>
    <xf numFmtId="49" fontId="0" fillId="6" borderId="17" xfId="0" applyNumberFormat="1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49" fontId="0" fillId="6" borderId="2" xfId="0" applyNumberForma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49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3" xfId="0" applyFill="1" applyBorder="1" applyAlignment="1">
      <alignment vertical="center" wrapText="1"/>
    </xf>
    <xf numFmtId="0" fontId="0" fillId="0" borderId="14" xfId="0" applyBorder="1" applyAlignment="1">
      <alignment horizontal="right" vertical="center" wrapText="1"/>
    </xf>
    <xf numFmtId="0" fontId="0" fillId="5" borderId="1" xfId="0" applyFill="1" applyBorder="1">
      <alignment vertical="top" wrapText="1"/>
    </xf>
    <xf numFmtId="0" fontId="0" fillId="5" borderId="1" xfId="0" applyNumberFormat="1" applyFill="1" applyBorder="1" applyAlignment="1">
      <alignment horizontal="right" vertical="center" wrapText="1"/>
    </xf>
    <xf numFmtId="0" fontId="0" fillId="0" borderId="1" xfId="0" applyNumberFormat="1" applyBorder="1" applyAlignment="1">
      <alignment horizontal="right" vertical="center" wrapText="1"/>
    </xf>
    <xf numFmtId="49" fontId="0" fillId="4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horizontal="right" vertical="center" wrapText="1"/>
    </xf>
    <xf numFmtId="49" fontId="0" fillId="5" borderId="1" xfId="0" applyNumberForma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vertical="center"/>
    </xf>
    <xf numFmtId="0" fontId="0" fillId="5" borderId="17" xfId="0" applyFill="1" applyBorder="1">
      <alignment vertical="top" wrapText="1"/>
    </xf>
    <xf numFmtId="49" fontId="4" fillId="5" borderId="17" xfId="0" applyNumberFormat="1" applyFont="1" applyFill="1" applyBorder="1" applyAlignment="1">
      <alignment vertical="center"/>
    </xf>
    <xf numFmtId="0" fontId="0" fillId="5" borderId="8" xfId="0" applyFill="1" applyBorder="1">
      <alignment vertical="top" wrapText="1"/>
    </xf>
    <xf numFmtId="49" fontId="4" fillId="5" borderId="2" xfId="0" applyNumberFormat="1" applyFont="1" applyFill="1" applyBorder="1" applyAlignment="1">
      <alignment vertical="center"/>
    </xf>
    <xf numFmtId="49" fontId="4" fillId="5" borderId="8" xfId="0" applyNumberFormat="1" applyFont="1" applyFill="1" applyBorder="1" applyAlignment="1">
      <alignment vertical="center"/>
    </xf>
    <xf numFmtId="0" fontId="0" fillId="5" borderId="19" xfId="0" applyNumberFormat="1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5" borderId="2" xfId="0" applyFill="1" applyBorder="1">
      <alignment vertical="top" wrapText="1"/>
    </xf>
    <xf numFmtId="0" fontId="0" fillId="5" borderId="21" xfId="0" applyFill="1" applyBorder="1" applyAlignment="1">
      <alignment vertical="center" wrapText="1"/>
    </xf>
    <xf numFmtId="0" fontId="0" fillId="5" borderId="21" xfId="0" applyFill="1" applyBorder="1" applyAlignment="1">
      <alignment vertical="center"/>
    </xf>
    <xf numFmtId="0" fontId="0" fillId="5" borderId="10" xfId="0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5" borderId="22" xfId="0" applyFill="1" applyBorder="1" applyAlignment="1">
      <alignment vertical="center"/>
    </xf>
    <xf numFmtId="0" fontId="0" fillId="5" borderId="11" xfId="0" applyFill="1" applyBorder="1" applyAlignment="1">
      <alignment vertical="center" wrapText="1"/>
    </xf>
    <xf numFmtId="49" fontId="0" fillId="5" borderId="1" xfId="0" applyNumberFormat="1" applyFill="1" applyBorder="1" applyAlignment="1">
      <alignment horizontal="right" vertical="center"/>
    </xf>
    <xf numFmtId="49" fontId="0" fillId="5" borderId="19" xfId="0" applyNumberFormat="1" applyFill="1" applyBorder="1" applyAlignment="1">
      <alignment horizontal="right" vertical="center" wrapText="1"/>
    </xf>
    <xf numFmtId="0" fontId="0" fillId="5" borderId="20" xfId="0" applyNumberFormat="1" applyFill="1" applyBorder="1" applyAlignment="1">
      <alignment vertical="center" wrapText="1"/>
    </xf>
    <xf numFmtId="0" fontId="0" fillId="5" borderId="11" xfId="0" applyFill="1" applyBorder="1">
      <alignment vertical="top" wrapText="1"/>
    </xf>
    <xf numFmtId="164" fontId="0" fillId="5" borderId="1" xfId="0" applyNumberFormat="1" applyFill="1" applyBorder="1" applyAlignment="1">
      <alignment vertical="center" wrapText="1"/>
    </xf>
    <xf numFmtId="49" fontId="0" fillId="5" borderId="3" xfId="0" applyNumberForma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49" fontId="5" fillId="5" borderId="23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vertical="center"/>
    </xf>
    <xf numFmtId="0" fontId="0" fillId="5" borderId="12" xfId="0" applyFill="1" applyBorder="1" applyAlignment="1">
      <alignment vertical="center" wrapText="1"/>
    </xf>
    <xf numFmtId="49" fontId="0" fillId="5" borderId="12" xfId="0" applyNumberFormat="1" applyFill="1" applyBorder="1" applyAlignment="1">
      <alignment vertical="center" wrapText="1"/>
    </xf>
    <xf numFmtId="49" fontId="0" fillId="5" borderId="24" xfId="0" applyNumberFormat="1" applyFill="1" applyBorder="1" applyAlignment="1">
      <alignment vertical="center" wrapText="1"/>
    </xf>
    <xf numFmtId="0" fontId="0" fillId="5" borderId="24" xfId="0" applyFill="1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5" borderId="16" xfId="0" applyFill="1" applyBorder="1" applyAlignment="1">
      <alignment vertical="center" wrapText="1"/>
    </xf>
    <xf numFmtId="2" fontId="0" fillId="0" borderId="1" xfId="0" applyNumberFormat="1" applyBorder="1" applyAlignment="1">
      <alignment horizontal="right" vertical="center"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0" fillId="5" borderId="21" xfId="0" applyFill="1" applyBorder="1">
      <alignment vertical="top" wrapText="1"/>
    </xf>
    <xf numFmtId="0" fontId="0" fillId="5" borderId="21" xfId="0" applyNumberFormat="1" applyFill="1" applyBorder="1" applyAlignment="1">
      <alignment vertical="center" wrapText="1"/>
    </xf>
    <xf numFmtId="0" fontId="0" fillId="5" borderId="10" xfId="0" applyNumberFormat="1" applyFill="1" applyBorder="1" applyAlignment="1">
      <alignment vertical="center" wrapText="1"/>
    </xf>
    <xf numFmtId="49" fontId="0" fillId="5" borderId="13" xfId="0" applyNumberFormat="1" applyFill="1" applyBorder="1" applyAlignment="1">
      <alignment vertical="center" wrapText="1"/>
    </xf>
    <xf numFmtId="49" fontId="5" fillId="5" borderId="25" xfId="0" applyNumberFormat="1" applyFont="1" applyFill="1" applyBorder="1" applyAlignment="1">
      <alignment horizontal="right" vertical="center"/>
    </xf>
    <xf numFmtId="0" fontId="0" fillId="5" borderId="26" xfId="0" applyFill="1" applyBorder="1" applyAlignment="1">
      <alignment horizontal="right" vertical="center" wrapText="1"/>
    </xf>
    <xf numFmtId="0" fontId="0" fillId="5" borderId="27" xfId="0" applyFill="1" applyBorder="1" applyAlignment="1">
      <alignment horizontal="right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vertical="center" wrapText="1"/>
    </xf>
    <xf numFmtId="0" fontId="0" fillId="5" borderId="22" xfId="0" applyFill="1" applyBorder="1">
      <alignment vertical="top" wrapText="1"/>
    </xf>
    <xf numFmtId="0" fontId="0" fillId="5" borderId="29" xfId="0" applyFill="1" applyBorder="1">
      <alignment vertical="top" wrapText="1"/>
    </xf>
    <xf numFmtId="0" fontId="0" fillId="5" borderId="30" xfId="0" applyNumberFormat="1" applyFill="1" applyBorder="1" applyAlignment="1">
      <alignment vertical="center" wrapText="1"/>
    </xf>
    <xf numFmtId="0" fontId="0" fillId="5" borderId="28" xfId="0" applyNumberFormat="1" applyFill="1" applyBorder="1" applyAlignment="1">
      <alignment vertical="center" wrapText="1"/>
    </xf>
    <xf numFmtId="49" fontId="5" fillId="5" borderId="31" xfId="0" applyNumberFormat="1" applyFont="1" applyFill="1" applyBorder="1" applyAlignment="1">
      <alignment horizontal="right" vertical="center"/>
    </xf>
    <xf numFmtId="49" fontId="5" fillId="5" borderId="6" xfId="0" applyNumberFormat="1" applyFont="1" applyFill="1" applyBorder="1" applyAlignment="1">
      <alignment horizontal="right" vertical="center" wrapText="1"/>
    </xf>
    <xf numFmtId="0" fontId="0" fillId="5" borderId="32" xfId="0" applyFill="1" applyBorder="1" applyAlignment="1">
      <alignment horizontal="right" vertical="center" wrapText="1"/>
    </xf>
    <xf numFmtId="0" fontId="0" fillId="5" borderId="33" xfId="0" applyFill="1" applyBorder="1" applyAlignment="1">
      <alignment horizontal="right" vertical="center" wrapText="1"/>
    </xf>
    <xf numFmtId="0" fontId="0" fillId="5" borderId="33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right" vertical="center" wrapText="1"/>
    </xf>
    <xf numFmtId="0" fontId="0" fillId="5" borderId="34" xfId="0" applyFill="1" applyBorder="1" applyAlignment="1">
      <alignment vertical="center"/>
    </xf>
    <xf numFmtId="0" fontId="0" fillId="5" borderId="14" xfId="0" applyFill="1" applyBorder="1" applyAlignment="1">
      <alignment vertical="center" wrapText="1"/>
    </xf>
    <xf numFmtId="2" fontId="0" fillId="4" borderId="1" xfId="0" applyNumberFormat="1" applyFill="1" applyBorder="1">
      <alignment vertical="top" wrapText="1"/>
    </xf>
    <xf numFmtId="0" fontId="0" fillId="5" borderId="35" xfId="0" applyFill="1" applyBorder="1" applyAlignment="1">
      <alignment vertical="center" wrapText="1"/>
    </xf>
    <xf numFmtId="0" fontId="0" fillId="5" borderId="36" xfId="0" applyFill="1" applyBorder="1" applyAlignment="1">
      <alignment vertical="center" wrapText="1"/>
    </xf>
    <xf numFmtId="0" fontId="0" fillId="5" borderId="37" xfId="0" applyFill="1" applyBorder="1" applyAlignment="1">
      <alignment vertical="center" wrapText="1"/>
    </xf>
    <xf numFmtId="49" fontId="0" fillId="8" borderId="1" xfId="0" applyNumberFormat="1" applyFill="1" applyBorder="1" applyAlignment="1">
      <alignment vertical="center" wrapText="1"/>
    </xf>
    <xf numFmtId="0" fontId="0" fillId="0" borderId="15" xfId="0" applyNumberFormat="1" applyBorder="1" applyAlignment="1">
      <alignment vertical="center" wrapText="1"/>
    </xf>
    <xf numFmtId="2" fontId="0" fillId="5" borderId="21" xfId="0" applyNumberFormat="1" applyFill="1" applyBorder="1" applyAlignment="1">
      <alignment vertical="center" wrapText="1"/>
    </xf>
    <xf numFmtId="2" fontId="0" fillId="5" borderId="10" xfId="0" applyNumberFormat="1" applyFill="1" applyBorder="1" applyAlignment="1">
      <alignment vertical="center" wrapText="1"/>
    </xf>
    <xf numFmtId="0" fontId="0" fillId="0" borderId="9" xfId="0" applyNumberFormat="1" applyBorder="1" applyAlignment="1">
      <alignment vertical="center" wrapText="1"/>
    </xf>
    <xf numFmtId="2" fontId="0" fillId="5" borderId="22" xfId="0" applyNumberFormat="1" applyFill="1" applyBorder="1" applyAlignment="1">
      <alignment vertical="center" wrapText="1"/>
    </xf>
    <xf numFmtId="2" fontId="0" fillId="5" borderId="1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9" xfId="0" applyNumberFormat="1" applyBorder="1" applyAlignment="1">
      <alignment vertical="center" wrapText="1"/>
    </xf>
    <xf numFmtId="2" fontId="0" fillId="5" borderId="20" xfId="0" applyNumberFormat="1" applyFill="1" applyBorder="1" applyAlignment="1">
      <alignment vertical="center" wrapText="1"/>
    </xf>
    <xf numFmtId="2" fontId="0" fillId="5" borderId="18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49" fontId="0" fillId="0" borderId="9" xfId="0" applyNumberFormat="1" applyBorder="1" applyAlignment="1">
      <alignment horizontal="right" vertical="center" wrapText="1"/>
    </xf>
    <xf numFmtId="49" fontId="0" fillId="5" borderId="22" xfId="0" applyNumberFormat="1" applyFill="1" applyBorder="1" applyAlignment="1">
      <alignment horizontal="right" vertical="center" wrapText="1"/>
    </xf>
    <xf numFmtId="0" fontId="0" fillId="5" borderId="22" xfId="0" applyFill="1" applyBorder="1" applyAlignment="1">
      <alignment horizontal="right" vertical="center" wrapText="1"/>
    </xf>
    <xf numFmtId="0" fontId="0" fillId="5" borderId="11" xfId="0" applyFill="1" applyBorder="1" applyAlignment="1">
      <alignment horizontal="right" vertical="center" wrapText="1"/>
    </xf>
    <xf numFmtId="49" fontId="0" fillId="8" borderId="1" xfId="0" applyNumberFormat="1" applyFill="1" applyBorder="1" applyAlignment="1">
      <alignment vertical="center"/>
    </xf>
    <xf numFmtId="0" fontId="0" fillId="0" borderId="12" xfId="0" applyNumberFormat="1" applyBorder="1" applyAlignment="1">
      <alignment vertical="center" wrapText="1"/>
    </xf>
    <xf numFmtId="2" fontId="0" fillId="5" borderId="24" xfId="0" applyNumberFormat="1" applyFill="1" applyBorder="1" applyAlignment="1">
      <alignment vertical="center" wrapText="1"/>
    </xf>
    <xf numFmtId="2" fontId="0" fillId="5" borderId="16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5" borderId="15" xfId="0" applyFill="1" applyBorder="1">
      <alignment vertical="top" wrapText="1"/>
    </xf>
    <xf numFmtId="0" fontId="0" fillId="5" borderId="10" xfId="0" applyFill="1" applyBorder="1">
      <alignment vertical="top" wrapText="1"/>
    </xf>
    <xf numFmtId="49" fontId="0" fillId="5" borderId="4" xfId="0" applyNumberFormat="1" applyFill="1" applyBorder="1" applyAlignment="1">
      <alignment vertical="center"/>
    </xf>
    <xf numFmtId="0" fontId="0" fillId="5" borderId="19" xfId="0" applyFill="1" applyBorder="1">
      <alignment vertical="top" wrapText="1"/>
    </xf>
    <xf numFmtId="0" fontId="0" fillId="5" borderId="9" xfId="0" applyFill="1" applyBorder="1">
      <alignment vertical="top" wrapText="1"/>
    </xf>
    <xf numFmtId="2" fontId="0" fillId="5" borderId="2" xfId="0" applyNumberFormat="1" applyFill="1" applyBorder="1" applyAlignment="1">
      <alignment horizontal="right" vertical="center" wrapText="1"/>
    </xf>
    <xf numFmtId="0" fontId="0" fillId="5" borderId="19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164" fontId="0" fillId="5" borderId="19" xfId="0" applyNumberFormat="1" applyFill="1" applyBorder="1" applyAlignment="1">
      <alignment vertical="center" wrapText="1"/>
    </xf>
    <xf numFmtId="164" fontId="0" fillId="5" borderId="20" xfId="0" applyNumberFormat="1" applyFill="1" applyBorder="1" applyAlignment="1">
      <alignment vertical="center" wrapText="1"/>
    </xf>
    <xf numFmtId="164" fontId="0" fillId="5" borderId="18" xfId="0" applyNumberFormat="1" applyFill="1" applyBorder="1" applyAlignment="1">
      <alignment vertical="center" wrapText="1"/>
    </xf>
    <xf numFmtId="2" fontId="0" fillId="5" borderId="19" xfId="0" applyNumberFormat="1" applyFill="1" applyBorder="1" applyAlignment="1">
      <alignment vertical="center" wrapText="1"/>
    </xf>
    <xf numFmtId="164" fontId="0" fillId="5" borderId="15" xfId="0" applyNumberFormat="1" applyFill="1" applyBorder="1" applyAlignment="1">
      <alignment vertical="center" wrapText="1"/>
    </xf>
    <xf numFmtId="164" fontId="0" fillId="5" borderId="21" xfId="0" applyNumberFormat="1" applyFill="1" applyBorder="1" applyAlignment="1">
      <alignment vertical="center" wrapText="1"/>
    </xf>
    <xf numFmtId="164" fontId="0" fillId="5" borderId="10" xfId="0" applyNumberFormat="1" applyFill="1" applyBorder="1" applyAlignment="1">
      <alignment vertical="center" wrapText="1"/>
    </xf>
    <xf numFmtId="2" fontId="0" fillId="5" borderId="15" xfId="0" applyNumberFormat="1" applyFill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vertical="center" wrapText="1"/>
    </xf>
    <xf numFmtId="164" fontId="0" fillId="5" borderId="24" xfId="0" applyNumberFormat="1" applyFill="1" applyBorder="1" applyAlignment="1">
      <alignment vertical="center" wrapText="1"/>
    </xf>
    <xf numFmtId="164" fontId="0" fillId="5" borderId="16" xfId="0" applyNumberFormat="1" applyFill="1" applyBorder="1" applyAlignment="1">
      <alignment vertical="center" wrapText="1"/>
    </xf>
    <xf numFmtId="2" fontId="0" fillId="5" borderId="12" xfId="0" applyNumberFormat="1" applyFill="1" applyBorder="1" applyAlignment="1">
      <alignment vertical="center" wrapText="1"/>
    </xf>
    <xf numFmtId="0" fontId="0" fillId="5" borderId="12" xfId="0" applyFill="1" applyBorder="1">
      <alignment vertical="top" wrapText="1"/>
    </xf>
    <xf numFmtId="0" fontId="0" fillId="5" borderId="24" xfId="0" applyFill="1" applyBorder="1">
      <alignment vertical="top" wrapText="1"/>
    </xf>
    <xf numFmtId="0" fontId="0" fillId="5" borderId="16" xfId="0" applyFill="1" applyBorder="1">
      <alignment vertical="top" wrapText="1"/>
    </xf>
    <xf numFmtId="164" fontId="0" fillId="5" borderId="38" xfId="0" applyNumberFormat="1" applyFill="1" applyBorder="1" applyAlignment="1">
      <alignment vertical="center" wrapText="1"/>
    </xf>
    <xf numFmtId="2" fontId="0" fillId="5" borderId="8" xfId="0" applyNumberFormat="1" applyFill="1" applyBorder="1" applyAlignment="1">
      <alignment horizontal="right" vertical="center" wrapText="1"/>
    </xf>
    <xf numFmtId="0" fontId="0" fillId="5" borderId="39" xfId="0" applyFill="1" applyBorder="1">
      <alignment vertical="top" wrapText="1"/>
    </xf>
    <xf numFmtId="0" fontId="0" fillId="5" borderId="20" xfId="0" applyFill="1" applyBorder="1">
      <alignment vertical="top" wrapText="1"/>
    </xf>
    <xf numFmtId="0" fontId="0" fillId="5" borderId="18" xfId="0" applyFill="1" applyBorder="1">
      <alignment vertical="top" wrapText="1"/>
    </xf>
    <xf numFmtId="0" fontId="0" fillId="3" borderId="40" xfId="0" applyFill="1" applyBorder="1">
      <alignment vertical="top" wrapText="1"/>
    </xf>
    <xf numFmtId="49" fontId="0" fillId="0" borderId="41" xfId="0" applyNumberFormat="1" applyBorder="1">
      <alignment vertical="top" wrapText="1"/>
    </xf>
    <xf numFmtId="0" fontId="0" fillId="0" borderId="41" xfId="0" applyNumberFormat="1" applyBorder="1">
      <alignment vertical="top" wrapText="1"/>
    </xf>
    <xf numFmtId="0" fontId="0" fillId="0" borderId="42" xfId="0" applyNumberFormat="1" applyBorder="1">
      <alignment vertical="top" wrapText="1"/>
    </xf>
    <xf numFmtId="0" fontId="0" fillId="0" borderId="42" xfId="0" applyBorder="1">
      <alignment vertical="top" wrapText="1"/>
    </xf>
    <xf numFmtId="49" fontId="0" fillId="0" borderId="42" xfId="0" applyNumberFormat="1" applyBorder="1" applyAlignment="1">
      <alignment vertical="top"/>
    </xf>
    <xf numFmtId="49" fontId="0" fillId="0" borderId="42" xfId="0" applyNumberFormat="1" applyBorder="1">
      <alignment vertical="top" wrapText="1"/>
    </xf>
    <xf numFmtId="164" fontId="0" fillId="0" borderId="42" xfId="0" applyNumberFormat="1" applyBorder="1">
      <alignment vertical="top" wrapText="1"/>
    </xf>
    <xf numFmtId="49" fontId="0" fillId="9" borderId="43" xfId="0" applyNumberFormat="1" applyFill="1" applyBorder="1">
      <alignment vertical="top" wrapText="1"/>
    </xf>
    <xf numFmtId="49" fontId="0" fillId="0" borderId="44" xfId="0" applyNumberFormat="1" applyBorder="1" applyAlignment="1">
      <alignment horizontal="center" vertical="top" wrapText="1"/>
    </xf>
    <xf numFmtId="0" fontId="0" fillId="0" borderId="45" xfId="0" applyNumberFormat="1" applyBorder="1">
      <alignment vertical="top" wrapText="1"/>
    </xf>
    <xf numFmtId="49" fontId="0" fillId="0" borderId="42" xfId="0" applyNumberFormat="1" applyBorder="1" applyAlignment="1">
      <alignment horizontal="right" vertical="top" wrapText="1"/>
    </xf>
    <xf numFmtId="0" fontId="0" fillId="0" borderId="46" xfId="0" applyNumberFormat="1" applyBorder="1" applyAlignment="1">
      <alignment horizontal="center" vertical="top" wrapText="1"/>
    </xf>
    <xf numFmtId="1" fontId="0" fillId="0" borderId="47" xfId="0" applyNumberFormat="1" applyBorder="1">
      <alignment vertical="top" wrapText="1"/>
    </xf>
    <xf numFmtId="2" fontId="0" fillId="0" borderId="42" xfId="0" applyNumberFormat="1" applyBorder="1">
      <alignment vertical="top" wrapText="1"/>
    </xf>
    <xf numFmtId="1" fontId="0" fillId="0" borderId="42" xfId="0" applyNumberFormat="1" applyBorder="1">
      <alignment vertical="top" wrapText="1"/>
    </xf>
    <xf numFmtId="49" fontId="0" fillId="0" borderId="46" xfId="0" applyNumberFormat="1" applyBorder="1" applyAlignment="1">
      <alignment horizontal="center" vertical="top" wrapText="1"/>
    </xf>
    <xf numFmtId="1" fontId="0" fillId="0" borderId="48" xfId="0" applyNumberFormat="1" applyBorder="1">
      <alignment vertical="top" wrapText="1"/>
    </xf>
    <xf numFmtId="1" fontId="0" fillId="2" borderId="3" xfId="0" applyNumberFormat="1" applyFill="1" applyBorder="1" applyAlignment="1">
      <alignment horizontal="right" vertical="center" wrapText="1"/>
    </xf>
    <xf numFmtId="2" fontId="0" fillId="0" borderId="45" xfId="0" applyNumberFormat="1" applyBorder="1">
      <alignment vertical="top" wrapText="1"/>
    </xf>
    <xf numFmtId="1" fontId="0" fillId="0" borderId="49" xfId="0" applyNumberFormat="1" applyBorder="1">
      <alignment vertical="top" wrapText="1"/>
    </xf>
    <xf numFmtId="49" fontId="0" fillId="5" borderId="50" xfId="0" applyNumberFormat="1" applyFill="1" applyBorder="1" applyAlignment="1">
      <alignment wrapText="1"/>
    </xf>
    <xf numFmtId="49" fontId="0" fillId="5" borderId="50" xfId="0" applyNumberFormat="1" applyFill="1" applyBorder="1" applyAlignment="1">
      <alignment horizontal="right" wrapText="1"/>
    </xf>
    <xf numFmtId="0" fontId="0" fillId="0" borderId="50" xfId="0" applyBorder="1">
      <alignment vertical="top" wrapText="1"/>
    </xf>
    <xf numFmtId="49" fontId="0" fillId="0" borderId="50" xfId="0" applyNumberFormat="1" applyBorder="1">
      <alignment vertical="top" wrapText="1"/>
    </xf>
    <xf numFmtId="0" fontId="0" fillId="0" borderId="50" xfId="0" applyNumberFormat="1" applyBorder="1">
      <alignment vertical="top" wrapText="1"/>
    </xf>
    <xf numFmtId="164" fontId="0" fillId="0" borderId="50" xfId="0" applyNumberFormat="1" applyBorder="1">
      <alignment vertical="top" wrapText="1"/>
    </xf>
    <xf numFmtId="0" fontId="2" fillId="0" borderId="0" xfId="0" applyFont="1" applyAlignment="1">
      <alignment horizontal="center" vertical="center"/>
    </xf>
    <xf numFmtId="2" fontId="0" fillId="5" borderId="2" xfId="0" applyNumberFormat="1" applyFill="1" applyBorder="1" applyAlignment="1">
      <alignment vertical="center" wrapText="1"/>
    </xf>
    <xf numFmtId="2" fontId="0" fillId="6" borderId="2" xfId="0" applyNumberFormat="1" applyFill="1" applyBorder="1" applyAlignment="1">
      <alignment vertical="center" wrapText="1"/>
    </xf>
    <xf numFmtId="2" fontId="0" fillId="7" borderId="2" xfId="0" applyNumberFormat="1" applyFill="1" applyBorder="1" applyAlignment="1">
      <alignment vertical="center" wrapText="1"/>
    </xf>
    <xf numFmtId="2" fontId="0" fillId="5" borderId="8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DBDBDB"/>
      <rgbColor rgb="FFFFFFFF"/>
      <rgbColor rgb="FF16E7CF"/>
      <rgbColor rgb="FFFAE232"/>
      <rgbColor rgb="FFDDDDDD"/>
      <rgbColor rgb="FFA5A5A5"/>
      <rgbColor rgb="FF3F3F3F"/>
      <rgbColor rgb="FF878787"/>
      <rgbColor rgb="FF009EF9"/>
      <rgbColor rgb="FFDBDBDB"/>
      <rgbColor rgb="00000000"/>
      <rgbColor rgb="FF10E6CE"/>
      <rgbColor rgb="FF5CD630"/>
      <rgbColor rgb="FFAAAAA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sz="1200" b="0" i="0" u="none" strike="noStrike">
                <a:solidFill>
                  <a:srgbClr val="000000"/>
                </a:solidFill>
                <a:latin typeface="Helvetica Neue"/>
              </a:rPr>
              <a:t>Greenbush tree survival</a:t>
            </a:r>
          </a:p>
        </c:rich>
      </c:tx>
      <c:layout>
        <c:manualLayout>
          <c:xMode val="edge"/>
          <c:yMode val="edge"/>
          <c:x val="0.34151799999999999"/>
          <c:y val="0"/>
          <c:w val="0.316965"/>
          <c:h val="8.6755299999999994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612499999999999"/>
          <c:y val="8.6755299999999994E-2"/>
          <c:w val="0.82419600000000004"/>
          <c:h val="0.76693599999999995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xVal>
            <c:numRef>
              <c:f>Survival!$C$15:$K$15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Survival!$C$16:$K$16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96.721311475409834</c:v>
                </c:pt>
                <c:pt idx="7">
                  <c:v>96.721311475409834</c:v>
                </c:pt>
                <c:pt idx="8">
                  <c:v>93.442622950819668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D-9440-8364-6DFE2565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200" b="0" i="0" u="none" strike="noStrike">
                    <a:solidFill>
                      <a:srgbClr val="000000"/>
                    </a:solidFill>
                    <a:latin typeface="Helvetica Neue"/>
                  </a:rPr>
                  <a:t>Year after planting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200" b="0" i="0" u="none" strike="noStrike">
                    <a:solidFill>
                      <a:srgbClr val="000000"/>
                    </a:solidFill>
                    <a:latin typeface="Helvetica Neue"/>
                  </a:rPr>
                  <a:t>Percent survival</a:t>
                </a:r>
              </a:p>
            </c:rich>
          </c:tx>
          <c:overlay val="1"/>
        </c:title>
        <c:numFmt formatCode="0.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4226"/>
          <c:y val="0.21496000000000001"/>
          <c:w val="0.86804800000000004"/>
          <c:h val="0.66260300000000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- Average trunk diamter '!$A$4</c:f>
              <c:strCache>
                <c:ptCount val="1"/>
                <c:pt idx="0">
                  <c:v>Malus ‘Adirondack'</c:v>
                </c:pt>
              </c:strCache>
            </c:strRef>
          </c:tx>
          <c:spPr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</c:numLit>
          </c:xVal>
          <c:yVal>
            <c:numLit>
              <c:formatCode>General</c:formatCode>
              <c:ptCount val="8"/>
              <c:pt idx="0">
                <c:v>2</c:v>
              </c:pt>
              <c:pt idx="1">
                <c:v>4</c:v>
              </c:pt>
              <c:pt idx="2">
                <c:v>5</c:v>
              </c:pt>
              <c:pt idx="3">
                <c:v>8</c:v>
              </c:pt>
              <c:pt idx="4">
                <c:v>13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34-8D44-8107-0D2EEC7C639C}"/>
            </c:ext>
          </c:extLst>
        </c:ser>
        <c:ser>
          <c:idx val="1"/>
          <c:order val="1"/>
          <c:tx>
            <c:strRef>
              <c:f>'Growth - Average trunk diamter '!$A$5</c:f>
              <c:strCache>
                <c:ptCount val="1"/>
                <c:pt idx="0">
                  <c:v>Malus ‘Adirondack'</c:v>
                </c:pt>
              </c:strCache>
            </c:strRef>
          </c:tx>
          <c:spPr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10E7CE"/>
                </a:solidFill>
                <a:prstDash val="solid"/>
                <a:round/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</c:numLit>
          </c:xVal>
          <c:yVal>
            <c:numLit>
              <c:formatCode>General</c:formatCode>
              <c:ptCount val="8"/>
              <c:pt idx="0">
                <c:v>4</c:v>
              </c:pt>
              <c:pt idx="1">
                <c:v>7</c:v>
              </c:pt>
              <c:pt idx="2">
                <c:v>8</c:v>
              </c:pt>
              <c:pt idx="3">
                <c:v>11</c:v>
              </c:pt>
              <c:pt idx="4">
                <c:v>14</c:v>
              </c:pt>
              <c:pt idx="5">
                <c:v>15</c:v>
              </c:pt>
              <c:pt idx="6">
                <c:v>17</c:v>
              </c:pt>
              <c:pt idx="7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34-8D44-8107-0D2EEC7C639C}"/>
            </c:ext>
          </c:extLst>
        </c:ser>
        <c:ser>
          <c:idx val="2"/>
          <c:order val="2"/>
          <c:tx>
            <c:strRef>
              <c:f>'Growth - Average trunk diamter '!$A$6</c:f>
              <c:strCache>
                <c:ptCount val="1"/>
                <c:pt idx="0">
                  <c:v>Syringa reticulata</c:v>
                </c:pt>
              </c:strCache>
            </c:strRef>
          </c:tx>
          <c:spPr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>
                <a:solidFill>
                  <a:srgbClr val="5DD731"/>
                </a:solidFill>
                <a:prstDash val="solid"/>
                <a:round/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15</c:v>
              </c:pt>
              <c:pt idx="7">
                <c:v>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34-8D44-8107-0D2EEC7C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3"/>
        <c:minorUnit val="1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5"/>
        <c:minorUnit val="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2.5058400000000002E-2"/>
          <c:y val="0"/>
          <c:w val="0.94988300000000003"/>
          <c:h val="9.665329999999999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43281</xdr:rowOff>
    </xdr:from>
    <xdr:to>
      <xdr:col>9</xdr:col>
      <xdr:colOff>410972</xdr:colOff>
      <xdr:row>43</xdr:row>
      <xdr:rowOff>160134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144081</xdr:rowOff>
    </xdr:from>
    <xdr:to>
      <xdr:col>5</xdr:col>
      <xdr:colOff>12623</xdr:colOff>
      <xdr:row>77</xdr:row>
      <xdr:rowOff>70421</xdr:rowOff>
    </xdr:to>
    <xdr:graphicFrame macro="">
      <xdr:nvGraphicFramePr>
        <xdr:cNvPr id="4" name="Scatter 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P273"/>
  <sheetViews>
    <sheetView showGridLines="0" tabSelected="1" workbookViewId="0">
      <pane xSplit="4" ySplit="3" topLeftCell="BY137" activePane="bottomRight" state="frozen"/>
      <selection pane="topRight"/>
      <selection pane="bottomLeft"/>
      <selection pane="bottomRight" activeCell="CF139" sqref="CF139"/>
    </sheetView>
  </sheetViews>
  <sheetFormatPr baseColWidth="10" defaultColWidth="16.33203125" defaultRowHeight="14" customHeight="1" x14ac:dyDescent="0.15"/>
  <cols>
    <col min="1" max="1" width="9.83203125" style="1" customWidth="1"/>
    <col min="2" max="2" width="8.33203125" style="1" customWidth="1"/>
    <col min="3" max="3" width="25.33203125" style="1" customWidth="1"/>
    <col min="4" max="6" width="9.83203125" style="1" customWidth="1"/>
    <col min="7" max="7" width="22.6640625" style="1" customWidth="1"/>
    <col min="8" max="8" width="14.1640625" style="1" customWidth="1"/>
    <col min="9" max="9" width="8.1640625" style="1" customWidth="1"/>
    <col min="10" max="11" width="13.1640625" style="1" customWidth="1"/>
    <col min="12" max="12" width="25.33203125" style="1" customWidth="1"/>
    <col min="13" max="13" width="23.6640625" style="1" customWidth="1"/>
    <col min="14" max="14" width="16.33203125" style="1" customWidth="1"/>
    <col min="15" max="20" width="8.1640625" style="1" customWidth="1"/>
    <col min="21" max="27" width="7.33203125" style="1" customWidth="1"/>
    <col min="28" max="28" width="16.33203125" style="1" customWidth="1"/>
    <col min="29" max="39" width="8" style="1" customWidth="1"/>
    <col min="40" max="40" width="11" style="1" customWidth="1"/>
    <col min="41" max="46" width="8.5" style="1" customWidth="1"/>
    <col min="47" max="47" width="7.83203125" style="1" customWidth="1"/>
    <col min="48" max="49" width="7.1640625" style="1" customWidth="1"/>
    <col min="50" max="50" width="11.6640625" style="1" customWidth="1"/>
    <col min="51" max="57" width="8.1640625" style="1" customWidth="1"/>
    <col min="58" max="63" width="7.6640625" style="1" customWidth="1"/>
    <col min="64" max="64" width="24.5" style="1" customWidth="1"/>
    <col min="65" max="65" width="6.5" style="1" customWidth="1"/>
    <col min="66" max="73" width="12" style="1" customWidth="1"/>
    <col min="74" max="78" width="9.6640625" style="1" customWidth="1"/>
    <col min="79" max="79" width="7.1640625" style="1" customWidth="1"/>
    <col min="80" max="80" width="10.1640625" style="1" customWidth="1"/>
    <col min="81" max="81" width="7.6640625" style="1" customWidth="1"/>
    <col min="82" max="82" width="10" style="1" customWidth="1"/>
    <col min="83" max="251" width="16.33203125" style="1" customWidth="1"/>
    <col min="252" max="16384" width="16.33203125" style="1"/>
  </cols>
  <sheetData>
    <row r="1" spans="1:250" ht="51" customHeight="1" x14ac:dyDescent="0.15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2" t="s">
        <v>7</v>
      </c>
      <c r="I1" s="6" t="s">
        <v>8</v>
      </c>
      <c r="J1" s="2" t="s">
        <v>9</v>
      </c>
      <c r="K1" s="2" t="s">
        <v>10</v>
      </c>
      <c r="L1" s="5" t="s">
        <v>2</v>
      </c>
      <c r="M1" s="7" t="s">
        <v>11</v>
      </c>
      <c r="N1" s="2"/>
      <c r="O1" s="4" t="s">
        <v>12</v>
      </c>
      <c r="P1" s="4" t="s">
        <v>12</v>
      </c>
      <c r="Q1" s="4" t="s">
        <v>12</v>
      </c>
      <c r="R1" s="4" t="s">
        <v>12</v>
      </c>
      <c r="S1" s="4" t="s">
        <v>12</v>
      </c>
      <c r="T1" s="4" t="s">
        <v>12</v>
      </c>
      <c r="U1" s="4" t="s">
        <v>12</v>
      </c>
      <c r="V1" s="4" t="s">
        <v>12</v>
      </c>
      <c r="W1" s="4" t="s">
        <v>13</v>
      </c>
      <c r="X1" s="4" t="s">
        <v>12</v>
      </c>
      <c r="Y1" s="4" t="s">
        <v>12</v>
      </c>
      <c r="Z1" s="4" t="s">
        <v>12</v>
      </c>
      <c r="AA1" s="6" t="s">
        <v>14</v>
      </c>
      <c r="AB1" s="2"/>
      <c r="AC1" s="4" t="s">
        <v>15</v>
      </c>
      <c r="AD1" s="4" t="s">
        <v>15</v>
      </c>
      <c r="AE1" s="4" t="s">
        <v>15</v>
      </c>
      <c r="AF1" s="4" t="s">
        <v>15</v>
      </c>
      <c r="AG1" s="4" t="s">
        <v>15</v>
      </c>
      <c r="AH1" s="4" t="s">
        <v>15</v>
      </c>
      <c r="AI1" s="4" t="s">
        <v>15</v>
      </c>
      <c r="AJ1" s="4" t="s">
        <v>15</v>
      </c>
      <c r="AK1" s="4" t="s">
        <v>15</v>
      </c>
      <c r="AL1" s="4" t="s">
        <v>15</v>
      </c>
      <c r="AM1" s="4" t="s">
        <v>15</v>
      </c>
      <c r="AN1" s="2"/>
      <c r="AO1" s="4" t="s">
        <v>16</v>
      </c>
      <c r="AP1" s="4" t="s">
        <v>16</v>
      </c>
      <c r="AQ1" s="4" t="s">
        <v>16</v>
      </c>
      <c r="AR1" s="4" t="s">
        <v>16</v>
      </c>
      <c r="AS1" s="4" t="s">
        <v>16</v>
      </c>
      <c r="AT1" s="4" t="s">
        <v>16</v>
      </c>
      <c r="AU1" s="4" t="s">
        <v>16</v>
      </c>
      <c r="AV1" s="4" t="s">
        <v>16</v>
      </c>
      <c r="AW1" s="4" t="s">
        <v>16</v>
      </c>
      <c r="AX1" s="2"/>
      <c r="AY1" s="4" t="s">
        <v>17</v>
      </c>
      <c r="AZ1" s="4" t="s">
        <v>17</v>
      </c>
      <c r="BA1" s="4" t="s">
        <v>17</v>
      </c>
      <c r="BB1" s="4" t="s">
        <v>17</v>
      </c>
      <c r="BC1" s="4" t="s">
        <v>17</v>
      </c>
      <c r="BD1" s="4" t="s">
        <v>17</v>
      </c>
      <c r="BE1" s="4" t="s">
        <v>17</v>
      </c>
      <c r="BF1" s="4" t="s">
        <v>17</v>
      </c>
      <c r="BG1" s="4" t="s">
        <v>17</v>
      </c>
      <c r="BH1" s="4" t="s">
        <v>17</v>
      </c>
      <c r="BI1" s="4" t="s">
        <v>17</v>
      </c>
      <c r="BJ1" s="4" t="s">
        <v>17</v>
      </c>
      <c r="BK1" s="4" t="s">
        <v>18</v>
      </c>
      <c r="BL1" s="2" t="s">
        <v>19</v>
      </c>
      <c r="BM1" s="4" t="s">
        <v>20</v>
      </c>
      <c r="BN1" s="4" t="s">
        <v>20</v>
      </c>
      <c r="BO1" s="4" t="s">
        <v>20</v>
      </c>
      <c r="BP1" s="4" t="s">
        <v>20</v>
      </c>
      <c r="BQ1" s="4" t="s">
        <v>20</v>
      </c>
      <c r="BR1" s="4" t="s">
        <v>20</v>
      </c>
      <c r="BS1" s="4" t="s">
        <v>20</v>
      </c>
      <c r="BT1" s="4" t="s">
        <v>20</v>
      </c>
      <c r="BU1" s="4" t="s">
        <v>20</v>
      </c>
      <c r="BV1" s="4" t="s">
        <v>20</v>
      </c>
      <c r="BW1" s="4" t="s">
        <v>20</v>
      </c>
      <c r="BX1" s="4" t="s">
        <v>20</v>
      </c>
      <c r="BY1" s="4" t="s">
        <v>20</v>
      </c>
      <c r="BZ1" s="4" t="s">
        <v>20</v>
      </c>
      <c r="CA1" s="4" t="s">
        <v>21</v>
      </c>
      <c r="CB1" s="8" t="s">
        <v>22</v>
      </c>
      <c r="CC1" s="4" t="s">
        <v>23</v>
      </c>
      <c r="CD1" s="4" t="s">
        <v>24</v>
      </c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</row>
    <row r="2" spans="1:250" ht="21" customHeight="1" x14ac:dyDescent="0.15">
      <c r="A2" s="10" t="s">
        <v>25</v>
      </c>
      <c r="B2" s="11"/>
      <c r="C2" s="12"/>
      <c r="D2" s="13"/>
      <c r="E2" s="14"/>
      <c r="F2" s="13"/>
      <c r="G2" s="15"/>
      <c r="H2" s="2"/>
      <c r="I2" s="6"/>
      <c r="J2" s="9"/>
      <c r="K2" s="2"/>
      <c r="L2" s="5"/>
      <c r="M2" s="16"/>
      <c r="N2" s="17"/>
      <c r="O2" s="18">
        <v>41548</v>
      </c>
      <c r="P2" s="18">
        <v>41760</v>
      </c>
      <c r="Q2" s="18">
        <v>42279</v>
      </c>
      <c r="R2" s="18">
        <v>42636</v>
      </c>
      <c r="S2" s="18">
        <v>43028</v>
      </c>
      <c r="T2" s="18">
        <v>43290</v>
      </c>
      <c r="U2" s="19">
        <v>43724</v>
      </c>
      <c r="V2" s="19">
        <v>44096</v>
      </c>
      <c r="W2" s="17">
        <v>44403</v>
      </c>
      <c r="X2" s="19">
        <v>44811</v>
      </c>
      <c r="Y2" s="20">
        <v>45177</v>
      </c>
      <c r="Z2" s="20">
        <v>45554</v>
      </c>
      <c r="AA2" s="21"/>
      <c r="AB2" s="17"/>
      <c r="AC2" s="17">
        <v>41548</v>
      </c>
      <c r="AD2" s="17">
        <v>41760</v>
      </c>
      <c r="AE2" s="17">
        <v>42279</v>
      </c>
      <c r="AF2" s="17">
        <v>42636</v>
      </c>
      <c r="AG2" s="17">
        <v>43290</v>
      </c>
      <c r="AH2" s="20">
        <v>43724</v>
      </c>
      <c r="AI2" s="20">
        <v>44096</v>
      </c>
      <c r="AJ2" s="17">
        <v>44403</v>
      </c>
      <c r="AK2" s="19">
        <v>44811</v>
      </c>
      <c r="AL2" s="20">
        <v>45177</v>
      </c>
      <c r="AM2" s="20">
        <v>45554</v>
      </c>
      <c r="AN2" s="20"/>
      <c r="AO2" s="17">
        <v>42279</v>
      </c>
      <c r="AP2" s="17">
        <v>42636</v>
      </c>
      <c r="AQ2" s="17">
        <v>43290</v>
      </c>
      <c r="AR2" s="20">
        <v>43724</v>
      </c>
      <c r="AS2" s="20">
        <v>44096</v>
      </c>
      <c r="AT2" s="17">
        <v>44403</v>
      </c>
      <c r="AU2" s="19">
        <v>44811</v>
      </c>
      <c r="AV2" s="20">
        <v>45177</v>
      </c>
      <c r="AW2" s="20">
        <v>45554</v>
      </c>
      <c r="AX2" s="17"/>
      <c r="AY2" s="17">
        <v>41548</v>
      </c>
      <c r="AZ2" s="17">
        <v>41760</v>
      </c>
      <c r="BA2" s="17">
        <v>42279</v>
      </c>
      <c r="BB2" s="17">
        <v>42636</v>
      </c>
      <c r="BC2" s="17">
        <v>43028</v>
      </c>
      <c r="BD2" s="17">
        <v>43290</v>
      </c>
      <c r="BE2" s="20">
        <v>43724</v>
      </c>
      <c r="BF2" s="20">
        <v>44096</v>
      </c>
      <c r="BG2" s="20">
        <v>44403</v>
      </c>
      <c r="BH2" s="19">
        <v>44811</v>
      </c>
      <c r="BI2" s="20">
        <v>45177</v>
      </c>
      <c r="BJ2" s="20">
        <v>45554</v>
      </c>
      <c r="BK2" s="20"/>
      <c r="BL2" s="12"/>
      <c r="BM2" s="4" t="s">
        <v>26</v>
      </c>
      <c r="BN2" s="18">
        <v>41105</v>
      </c>
      <c r="BO2" s="18">
        <v>41170</v>
      </c>
      <c r="BP2" s="18">
        <v>41561</v>
      </c>
      <c r="BQ2" s="18">
        <v>42279</v>
      </c>
      <c r="BR2" s="18">
        <v>42636</v>
      </c>
      <c r="BS2" s="18">
        <v>43028</v>
      </c>
      <c r="BT2" s="18">
        <v>43423</v>
      </c>
      <c r="BU2" s="19">
        <v>43724</v>
      </c>
      <c r="BV2" s="19">
        <v>44096</v>
      </c>
      <c r="BW2" s="19">
        <v>44467</v>
      </c>
      <c r="BX2" s="19">
        <v>44811</v>
      </c>
      <c r="BY2" s="20">
        <v>45177</v>
      </c>
      <c r="BZ2" s="20">
        <v>45554</v>
      </c>
      <c r="CA2" s="19">
        <v>44096</v>
      </c>
      <c r="CB2" s="22"/>
      <c r="CC2" s="13"/>
      <c r="CD2" s="14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</row>
    <row r="3" spans="1:250" ht="21" customHeight="1" x14ac:dyDescent="0.15">
      <c r="A3" s="23" t="s">
        <v>27</v>
      </c>
      <c r="B3" s="24" t="s">
        <v>28</v>
      </c>
      <c r="C3" s="25"/>
      <c r="D3" s="26"/>
      <c r="E3" s="27"/>
      <c r="F3" s="28"/>
      <c r="G3" s="29"/>
      <c r="H3" s="30"/>
      <c r="I3" s="31"/>
      <c r="J3" s="30"/>
      <c r="K3" s="30"/>
      <c r="L3" s="29"/>
      <c r="M3" s="32"/>
      <c r="N3" s="30"/>
      <c r="O3" s="33">
        <v>2013</v>
      </c>
      <c r="P3" s="33">
        <v>2013</v>
      </c>
      <c r="Q3" s="33">
        <v>2015</v>
      </c>
      <c r="R3" s="33">
        <v>2016</v>
      </c>
      <c r="S3" s="33">
        <v>2017</v>
      </c>
      <c r="T3" s="33">
        <v>2018</v>
      </c>
      <c r="U3" s="34">
        <v>2019</v>
      </c>
      <c r="V3" s="34">
        <v>2020</v>
      </c>
      <c r="W3" s="33">
        <v>2021</v>
      </c>
      <c r="X3" s="34">
        <v>2022</v>
      </c>
      <c r="Y3" s="34">
        <v>2023</v>
      </c>
      <c r="Z3" s="34">
        <v>2024</v>
      </c>
      <c r="AA3" s="35"/>
      <c r="AB3" s="30"/>
      <c r="AC3" s="33">
        <v>2013</v>
      </c>
      <c r="AD3" s="33">
        <v>2013</v>
      </c>
      <c r="AE3" s="33">
        <v>2015</v>
      </c>
      <c r="AF3" s="33">
        <v>2016</v>
      </c>
      <c r="AG3" s="33">
        <v>2018</v>
      </c>
      <c r="AH3" s="34">
        <v>2019</v>
      </c>
      <c r="AI3" s="34">
        <v>2020</v>
      </c>
      <c r="AJ3" s="33">
        <v>2021</v>
      </c>
      <c r="AK3" s="34">
        <v>2022</v>
      </c>
      <c r="AL3" s="34">
        <v>2023</v>
      </c>
      <c r="AM3" s="34">
        <v>2024</v>
      </c>
      <c r="AN3" s="35"/>
      <c r="AO3" s="33">
        <v>2015</v>
      </c>
      <c r="AP3" s="33">
        <v>2016</v>
      </c>
      <c r="AQ3" s="33">
        <v>2018</v>
      </c>
      <c r="AR3" s="34">
        <v>2019</v>
      </c>
      <c r="AS3" s="34">
        <v>2020</v>
      </c>
      <c r="AT3" s="33">
        <v>2021</v>
      </c>
      <c r="AU3" s="34">
        <v>2022</v>
      </c>
      <c r="AV3" s="34">
        <v>2023</v>
      </c>
      <c r="AW3" s="34">
        <v>2024</v>
      </c>
      <c r="AX3" s="30"/>
      <c r="AY3" s="33">
        <v>2013</v>
      </c>
      <c r="AZ3" s="33">
        <v>2013</v>
      </c>
      <c r="BA3" s="33">
        <v>2015</v>
      </c>
      <c r="BB3" s="33">
        <v>2016</v>
      </c>
      <c r="BC3" s="33">
        <v>2017</v>
      </c>
      <c r="BD3" s="33">
        <v>2018</v>
      </c>
      <c r="BE3" s="34">
        <v>2019</v>
      </c>
      <c r="BF3" s="34">
        <v>2020</v>
      </c>
      <c r="BG3" s="34">
        <v>2021</v>
      </c>
      <c r="BH3" s="36">
        <v>2022</v>
      </c>
      <c r="BI3" s="36">
        <v>2023</v>
      </c>
      <c r="BJ3" s="34">
        <v>2024</v>
      </c>
      <c r="BK3" s="35"/>
      <c r="BL3" s="37"/>
      <c r="BM3" s="30"/>
      <c r="BN3" s="33">
        <v>2011</v>
      </c>
      <c r="BO3" s="33">
        <v>2012</v>
      </c>
      <c r="BP3" s="33">
        <v>2013</v>
      </c>
      <c r="BQ3" s="33">
        <v>2015</v>
      </c>
      <c r="BR3" s="33">
        <v>2016</v>
      </c>
      <c r="BS3" s="33">
        <v>2017</v>
      </c>
      <c r="BT3" s="33">
        <v>2018</v>
      </c>
      <c r="BU3" s="34">
        <v>2019</v>
      </c>
      <c r="BV3" s="34">
        <v>2020</v>
      </c>
      <c r="BW3" s="34">
        <v>2021</v>
      </c>
      <c r="BX3" s="34">
        <v>2022</v>
      </c>
      <c r="BY3" s="34">
        <v>2023</v>
      </c>
      <c r="BZ3" s="34">
        <v>2024</v>
      </c>
      <c r="CA3" s="36"/>
      <c r="CB3" s="38"/>
      <c r="CC3" s="39"/>
      <c r="CD3" s="27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</row>
    <row r="4" spans="1:250" ht="21" customHeight="1" x14ac:dyDescent="0.15">
      <c r="A4" s="40" t="s">
        <v>29</v>
      </c>
      <c r="B4" s="41">
        <v>1213</v>
      </c>
      <c r="C4" s="42" t="s">
        <v>30</v>
      </c>
      <c r="D4" s="43">
        <v>2012</v>
      </c>
      <c r="E4" s="43"/>
      <c r="F4" s="38"/>
      <c r="G4" s="42" t="s">
        <v>30</v>
      </c>
      <c r="H4" s="30"/>
      <c r="I4" s="44" t="s">
        <v>31</v>
      </c>
      <c r="J4" s="45" t="s">
        <v>32</v>
      </c>
      <c r="K4" s="45" t="s">
        <v>33</v>
      </c>
      <c r="L4" s="42" t="s">
        <v>30</v>
      </c>
      <c r="M4" s="40" t="s">
        <v>34</v>
      </c>
      <c r="N4" s="30"/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7"/>
      <c r="AB4" s="30"/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46">
        <v>0</v>
      </c>
      <c r="AI4" s="46">
        <v>0</v>
      </c>
      <c r="AJ4" s="46">
        <v>0</v>
      </c>
      <c r="AK4" s="46">
        <v>0</v>
      </c>
      <c r="AL4" s="46">
        <v>0</v>
      </c>
      <c r="AM4" s="46">
        <v>0</v>
      </c>
      <c r="AN4" s="30"/>
      <c r="AO4" s="33">
        <v>0</v>
      </c>
      <c r="AP4" s="33">
        <v>0</v>
      </c>
      <c r="AQ4" s="33">
        <v>0</v>
      </c>
      <c r="AR4" s="46">
        <v>0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30"/>
      <c r="AY4" s="33">
        <v>1</v>
      </c>
      <c r="AZ4" s="33">
        <v>1</v>
      </c>
      <c r="BA4" s="33">
        <v>1</v>
      </c>
      <c r="BB4" s="33">
        <v>1</v>
      </c>
      <c r="BC4" s="33">
        <v>1</v>
      </c>
      <c r="BD4" s="33">
        <v>1</v>
      </c>
      <c r="BE4" s="46">
        <v>1</v>
      </c>
      <c r="BF4" s="46">
        <v>1</v>
      </c>
      <c r="BG4" s="46">
        <v>1</v>
      </c>
      <c r="BH4" s="46">
        <v>1</v>
      </c>
      <c r="BI4" s="46">
        <v>1</v>
      </c>
      <c r="BJ4" s="46">
        <v>1</v>
      </c>
      <c r="BK4" s="46"/>
      <c r="BL4" s="45"/>
      <c r="BM4" s="30"/>
      <c r="BN4" s="48">
        <v>1.6999966</v>
      </c>
      <c r="BO4" s="48">
        <v>1.6999966</v>
      </c>
      <c r="BP4" s="48">
        <v>1.6141700000000001</v>
      </c>
      <c r="BQ4" s="48">
        <v>2.2834599999999998</v>
      </c>
      <c r="BR4" s="48">
        <v>2.8740100000000002</v>
      </c>
      <c r="BS4" s="48">
        <v>3.54</v>
      </c>
      <c r="BT4" s="33">
        <v>4.1100000000000003</v>
      </c>
      <c r="BU4" s="48">
        <v>4.7</v>
      </c>
      <c r="BV4" s="48">
        <v>5.07</v>
      </c>
      <c r="BW4" s="48">
        <v>5.75</v>
      </c>
      <c r="BX4" s="48">
        <v>6.21</v>
      </c>
      <c r="BY4" s="48">
        <v>6.86</v>
      </c>
      <c r="BZ4" s="48">
        <v>7.44</v>
      </c>
      <c r="CA4" s="46"/>
      <c r="CB4" s="306">
        <f>SLOPE(BN4:BZ4,BN$3:BZ$3)</f>
        <v>0.47589562964824117</v>
      </c>
      <c r="CC4" s="49">
        <v>41046</v>
      </c>
      <c r="CD4" s="5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</row>
    <row r="5" spans="1:250" ht="21" customHeight="1" x14ac:dyDescent="0.15">
      <c r="A5" s="40" t="s">
        <v>35</v>
      </c>
      <c r="B5" s="41">
        <v>1217</v>
      </c>
      <c r="C5" s="42" t="s">
        <v>36</v>
      </c>
      <c r="D5" s="43">
        <v>2012</v>
      </c>
      <c r="E5" s="43"/>
      <c r="F5" s="38"/>
      <c r="G5" s="42" t="s">
        <v>36</v>
      </c>
      <c r="H5" s="30"/>
      <c r="I5" s="44" t="s">
        <v>31</v>
      </c>
      <c r="J5" s="45" t="s">
        <v>37</v>
      </c>
      <c r="K5" s="45" t="s">
        <v>38</v>
      </c>
      <c r="L5" s="42" t="s">
        <v>36</v>
      </c>
      <c r="M5" s="40" t="s">
        <v>39</v>
      </c>
      <c r="N5" s="30"/>
      <c r="O5" s="33">
        <v>1</v>
      </c>
      <c r="P5" s="33">
        <v>1</v>
      </c>
      <c r="Q5" s="33">
        <v>1</v>
      </c>
      <c r="R5" s="33">
        <v>0</v>
      </c>
      <c r="S5" s="33">
        <v>1</v>
      </c>
      <c r="T5" s="33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7"/>
      <c r="AB5" s="30"/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30"/>
      <c r="AO5" s="33">
        <v>0</v>
      </c>
      <c r="AP5" s="33">
        <v>1</v>
      </c>
      <c r="AQ5" s="33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30"/>
      <c r="AY5" s="33">
        <v>1</v>
      </c>
      <c r="AZ5" s="33">
        <v>2</v>
      </c>
      <c r="BA5" s="33">
        <v>2</v>
      </c>
      <c r="BB5" s="33">
        <v>2</v>
      </c>
      <c r="BC5" s="33">
        <v>2</v>
      </c>
      <c r="BD5" s="33">
        <v>1</v>
      </c>
      <c r="BE5" s="46">
        <v>1</v>
      </c>
      <c r="BF5" s="46">
        <v>1</v>
      </c>
      <c r="BG5" s="46">
        <v>1</v>
      </c>
      <c r="BH5" s="46">
        <v>1</v>
      </c>
      <c r="BI5" s="46">
        <v>1</v>
      </c>
      <c r="BJ5" s="46">
        <v>1</v>
      </c>
      <c r="BK5" s="46"/>
      <c r="BL5" s="45"/>
      <c r="BM5" s="30"/>
      <c r="BN5" s="48">
        <v>1.6499967</v>
      </c>
      <c r="BO5" s="48">
        <v>1.6499967</v>
      </c>
      <c r="BP5" s="48">
        <v>1.65354</v>
      </c>
      <c r="BQ5" s="48">
        <v>2.1653500000000001</v>
      </c>
      <c r="BR5" s="48">
        <v>2.4409399999999999</v>
      </c>
      <c r="BS5" s="48">
        <v>2.77</v>
      </c>
      <c r="BT5" s="33">
        <v>3.18</v>
      </c>
      <c r="BU5" s="48">
        <v>3.6</v>
      </c>
      <c r="BV5" s="48">
        <v>4.12</v>
      </c>
      <c r="BW5" s="48">
        <v>4.53</v>
      </c>
      <c r="BX5" s="48">
        <v>4.78</v>
      </c>
      <c r="BY5" s="48">
        <v>5.08</v>
      </c>
      <c r="BZ5" s="48">
        <v>5.58</v>
      </c>
      <c r="CA5" s="46"/>
      <c r="CB5" s="306">
        <f>SLOPE(BN5:BZ5,BN$3:BZ$3)</f>
        <v>0.32445686931083989</v>
      </c>
      <c r="CC5" s="49">
        <v>41046</v>
      </c>
      <c r="CD5" s="5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</row>
    <row r="6" spans="1:250" ht="21" customHeight="1" x14ac:dyDescent="0.15">
      <c r="A6" s="40" t="s">
        <v>40</v>
      </c>
      <c r="B6" s="41">
        <v>1221</v>
      </c>
      <c r="C6" s="42" t="s">
        <v>41</v>
      </c>
      <c r="D6" s="43">
        <v>2012</v>
      </c>
      <c r="E6" s="43"/>
      <c r="F6" s="38"/>
      <c r="G6" s="42" t="s">
        <v>41</v>
      </c>
      <c r="H6" s="45" t="s">
        <v>42</v>
      </c>
      <c r="I6" s="44" t="s">
        <v>31</v>
      </c>
      <c r="J6" s="45" t="s">
        <v>43</v>
      </c>
      <c r="K6" s="45" t="s">
        <v>44</v>
      </c>
      <c r="L6" s="42" t="s">
        <v>41</v>
      </c>
      <c r="M6" s="40" t="s">
        <v>45</v>
      </c>
      <c r="N6" s="30"/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7"/>
      <c r="AB6" s="30"/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30"/>
      <c r="AO6" s="33">
        <v>0</v>
      </c>
      <c r="AP6" s="33">
        <v>0</v>
      </c>
      <c r="AQ6" s="33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30"/>
      <c r="AY6" s="33">
        <v>1</v>
      </c>
      <c r="AZ6" s="33">
        <v>1</v>
      </c>
      <c r="BA6" s="33">
        <v>1</v>
      </c>
      <c r="BB6" s="33">
        <v>1</v>
      </c>
      <c r="BC6" s="33">
        <v>1</v>
      </c>
      <c r="BD6" s="33">
        <v>1</v>
      </c>
      <c r="BE6" s="46">
        <v>1</v>
      </c>
      <c r="BF6" s="46">
        <v>1</v>
      </c>
      <c r="BG6" s="46">
        <v>1</v>
      </c>
      <c r="BH6" s="46">
        <v>1</v>
      </c>
      <c r="BI6" s="46">
        <v>1</v>
      </c>
      <c r="BJ6" s="46">
        <v>1</v>
      </c>
      <c r="BK6" s="46"/>
      <c r="BL6" s="45"/>
      <c r="BM6" s="30"/>
      <c r="BN6" s="48">
        <v>1.7499965</v>
      </c>
      <c r="BO6" s="48">
        <v>1.7499965</v>
      </c>
      <c r="BP6" s="48">
        <v>2.1653500000000001</v>
      </c>
      <c r="BQ6" s="48">
        <v>4.6850300000000002</v>
      </c>
      <c r="BR6" s="48">
        <v>5.6692799999999997</v>
      </c>
      <c r="BS6" s="48">
        <v>7.12</v>
      </c>
      <c r="BT6" s="33">
        <v>8.5299999999999994</v>
      </c>
      <c r="BU6" s="48">
        <v>9.7899999999999991</v>
      </c>
      <c r="BV6" s="48">
        <v>10.89</v>
      </c>
      <c r="BW6" s="48">
        <v>11.98</v>
      </c>
      <c r="BX6" s="48">
        <v>12.96</v>
      </c>
      <c r="BY6" s="48">
        <v>14.04</v>
      </c>
      <c r="BZ6" s="48">
        <v>15.2</v>
      </c>
      <c r="CA6" s="46"/>
      <c r="CB6" s="306">
        <f>SLOPE(BN6:BZ6,BN$3:BZ$3)</f>
        <v>1.116354756101938</v>
      </c>
      <c r="CC6" s="49">
        <v>41046</v>
      </c>
      <c r="CD6" s="5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</row>
    <row r="7" spans="1:250" ht="21" customHeight="1" x14ac:dyDescent="0.15">
      <c r="A7" s="40" t="s">
        <v>46</v>
      </c>
      <c r="B7" s="41">
        <v>1227</v>
      </c>
      <c r="C7" s="42" t="s">
        <v>47</v>
      </c>
      <c r="D7" s="43">
        <v>2012</v>
      </c>
      <c r="E7" s="43"/>
      <c r="F7" s="38"/>
      <c r="G7" s="42" t="s">
        <v>47</v>
      </c>
      <c r="H7" s="45" t="s">
        <v>48</v>
      </c>
      <c r="I7" s="44" t="s">
        <v>31</v>
      </c>
      <c r="J7" s="45" t="s">
        <v>49</v>
      </c>
      <c r="K7" s="45" t="s">
        <v>50</v>
      </c>
      <c r="L7" s="42" t="s">
        <v>47</v>
      </c>
      <c r="M7" s="40" t="s">
        <v>49</v>
      </c>
      <c r="N7" s="30"/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7"/>
      <c r="AB7" s="30"/>
      <c r="AC7" s="33">
        <v>0</v>
      </c>
      <c r="AD7" s="33">
        <v>0</v>
      </c>
      <c r="AE7" s="33">
        <v>0</v>
      </c>
      <c r="AF7" s="33">
        <v>1</v>
      </c>
      <c r="AG7" s="33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30"/>
      <c r="AO7" s="33">
        <v>0</v>
      </c>
      <c r="AP7" s="33">
        <v>0</v>
      </c>
      <c r="AQ7" s="33">
        <v>0</v>
      </c>
      <c r="AR7" s="46">
        <v>0</v>
      </c>
      <c r="AS7" s="46">
        <v>1</v>
      </c>
      <c r="AT7" s="46">
        <v>0</v>
      </c>
      <c r="AU7" s="46">
        <v>0</v>
      </c>
      <c r="AV7" s="46">
        <v>0</v>
      </c>
      <c r="AW7" s="46">
        <v>0</v>
      </c>
      <c r="AX7" s="30"/>
      <c r="AY7" s="33">
        <v>1</v>
      </c>
      <c r="AZ7" s="33">
        <v>1</v>
      </c>
      <c r="BA7" s="33">
        <v>2</v>
      </c>
      <c r="BB7" s="33">
        <v>2</v>
      </c>
      <c r="BC7" s="33">
        <v>2</v>
      </c>
      <c r="BD7" s="33">
        <v>1</v>
      </c>
      <c r="BE7" s="46">
        <v>1</v>
      </c>
      <c r="BF7" s="46">
        <v>2</v>
      </c>
      <c r="BG7" s="46">
        <v>1</v>
      </c>
      <c r="BH7" s="46">
        <v>1</v>
      </c>
      <c r="BI7" s="46">
        <v>1</v>
      </c>
      <c r="BJ7" s="46">
        <v>1</v>
      </c>
      <c r="BK7" s="46"/>
      <c r="BL7" s="45"/>
      <c r="BM7" s="30"/>
      <c r="BN7" s="48">
        <v>1.5499969</v>
      </c>
      <c r="BO7" s="48">
        <v>1.499997</v>
      </c>
      <c r="BP7" s="48">
        <v>1.6141700000000001</v>
      </c>
      <c r="BQ7" s="48">
        <v>1.6929099999999999</v>
      </c>
      <c r="BR7" s="48">
        <v>1.92913</v>
      </c>
      <c r="BS7" s="48">
        <v>2.08</v>
      </c>
      <c r="BT7" s="33">
        <v>2.21</v>
      </c>
      <c r="BU7" s="48">
        <v>2.44</v>
      </c>
      <c r="BV7" s="48">
        <v>2.64</v>
      </c>
      <c r="BW7" s="48">
        <v>2.87</v>
      </c>
      <c r="BX7" s="48">
        <v>3.07</v>
      </c>
      <c r="BY7" s="48">
        <v>3.41</v>
      </c>
      <c r="BZ7" s="48">
        <v>3.6</v>
      </c>
      <c r="CA7" s="46"/>
      <c r="CB7" s="306">
        <f>SLOPE(BN7:BZ7,BN$3:BZ$3)</f>
        <v>0.16511385778894472</v>
      </c>
      <c r="CC7" s="49">
        <v>41046</v>
      </c>
      <c r="CD7" s="5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</row>
    <row r="8" spans="1:250" ht="21" customHeight="1" x14ac:dyDescent="0.15">
      <c r="A8" s="40" t="s">
        <v>51</v>
      </c>
      <c r="B8" s="51" t="s">
        <v>52</v>
      </c>
      <c r="C8" s="29"/>
      <c r="D8" s="52"/>
      <c r="E8" s="43"/>
      <c r="F8" s="38"/>
      <c r="G8" s="29"/>
      <c r="H8" s="30"/>
      <c r="I8" s="31"/>
      <c r="J8" s="30"/>
      <c r="K8" s="30"/>
      <c r="L8" s="29"/>
      <c r="M8" s="53"/>
      <c r="N8" s="30"/>
      <c r="O8" s="30"/>
      <c r="P8" s="30"/>
      <c r="Q8" s="30"/>
      <c r="R8" s="30"/>
      <c r="S8" s="30"/>
      <c r="T8" s="30"/>
      <c r="U8" s="46"/>
      <c r="V8" s="46"/>
      <c r="W8" s="46"/>
      <c r="X8" s="46"/>
      <c r="Y8" s="46"/>
      <c r="Z8" s="46"/>
      <c r="AA8" s="47"/>
      <c r="AB8" s="30"/>
      <c r="AC8" s="30"/>
      <c r="AD8" s="30"/>
      <c r="AE8" s="30"/>
      <c r="AF8" s="30"/>
      <c r="AG8" s="30"/>
      <c r="AH8" s="46"/>
      <c r="AI8" s="46"/>
      <c r="AJ8" s="46"/>
      <c r="AK8" s="46"/>
      <c r="AL8" s="46"/>
      <c r="AM8" s="46"/>
      <c r="AN8" s="30"/>
      <c r="AO8" s="30"/>
      <c r="AP8" s="30"/>
      <c r="AQ8" s="30"/>
      <c r="AR8" s="46"/>
      <c r="AS8" s="46"/>
      <c r="AT8" s="46"/>
      <c r="AU8" s="46"/>
      <c r="AV8" s="46"/>
      <c r="AW8" s="46"/>
      <c r="AX8" s="30"/>
      <c r="AY8" s="30"/>
      <c r="AZ8" s="30"/>
      <c r="BA8" s="30"/>
      <c r="BB8" s="30"/>
      <c r="BC8" s="30"/>
      <c r="BD8" s="54"/>
      <c r="BE8" s="46"/>
      <c r="BF8" s="46"/>
      <c r="BG8" s="46"/>
      <c r="BH8" s="46"/>
      <c r="BI8" s="46"/>
      <c r="BJ8" s="46"/>
      <c r="BK8" s="46"/>
      <c r="BL8" s="45"/>
      <c r="BM8" s="30"/>
      <c r="BN8" s="48"/>
      <c r="BO8" s="48"/>
      <c r="BP8" s="48"/>
      <c r="BQ8" s="48"/>
      <c r="BR8" s="48"/>
      <c r="BS8" s="48"/>
      <c r="BT8" s="30"/>
      <c r="BU8" s="48"/>
      <c r="BV8" s="48"/>
      <c r="BW8" s="48"/>
      <c r="BX8" s="48"/>
      <c r="BY8" s="48"/>
      <c r="BZ8" s="48"/>
      <c r="CA8" s="46"/>
      <c r="CB8" s="306"/>
      <c r="CC8" s="49"/>
      <c r="CD8" s="27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</row>
    <row r="9" spans="1:250" ht="21" customHeight="1" x14ac:dyDescent="0.15">
      <c r="A9" s="40" t="s">
        <v>53</v>
      </c>
      <c r="B9" s="41">
        <v>1303</v>
      </c>
      <c r="C9" s="42" t="s">
        <v>54</v>
      </c>
      <c r="D9" s="43">
        <v>2012</v>
      </c>
      <c r="E9" s="43"/>
      <c r="F9" s="38"/>
      <c r="G9" s="42" t="s">
        <v>54</v>
      </c>
      <c r="H9" s="45" t="s">
        <v>55</v>
      </c>
      <c r="I9" s="44" t="s">
        <v>31</v>
      </c>
      <c r="J9" s="45" t="s">
        <v>56</v>
      </c>
      <c r="K9" s="45" t="s">
        <v>44</v>
      </c>
      <c r="L9" s="42" t="s">
        <v>54</v>
      </c>
      <c r="M9" s="40" t="s">
        <v>56</v>
      </c>
      <c r="N9" s="30"/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46"/>
      <c r="V9" s="46">
        <v>3</v>
      </c>
      <c r="W9" s="46">
        <v>3</v>
      </c>
      <c r="X9" s="46">
        <v>2</v>
      </c>
      <c r="Y9" s="46">
        <v>2</v>
      </c>
      <c r="Z9" s="46">
        <v>2</v>
      </c>
      <c r="AA9" s="44" t="s">
        <v>31</v>
      </c>
      <c r="AB9" s="30"/>
      <c r="AC9" s="33">
        <v>0</v>
      </c>
      <c r="AD9" s="33">
        <v>2</v>
      </c>
      <c r="AE9" s="33">
        <v>0</v>
      </c>
      <c r="AF9" s="33">
        <v>0</v>
      </c>
      <c r="AG9" s="33">
        <v>0</v>
      </c>
      <c r="AH9" s="46">
        <v>0</v>
      </c>
      <c r="AI9" s="46">
        <v>20</v>
      </c>
      <c r="AJ9" s="46">
        <v>0</v>
      </c>
      <c r="AK9" s="46">
        <v>0</v>
      </c>
      <c r="AL9" s="46">
        <v>0</v>
      </c>
      <c r="AM9" s="46">
        <v>10</v>
      </c>
      <c r="AN9" s="30"/>
      <c r="AO9" s="33">
        <v>0</v>
      </c>
      <c r="AP9" s="33">
        <v>1</v>
      </c>
      <c r="AQ9" s="33">
        <v>0</v>
      </c>
      <c r="AR9" s="46">
        <v>0</v>
      </c>
      <c r="AS9" s="46">
        <v>0</v>
      </c>
      <c r="AT9" s="46"/>
      <c r="AU9" s="46">
        <v>0</v>
      </c>
      <c r="AV9" s="46">
        <v>0</v>
      </c>
      <c r="AW9" s="46">
        <v>0</v>
      </c>
      <c r="AX9" s="30"/>
      <c r="AY9" s="33">
        <v>1</v>
      </c>
      <c r="AZ9" s="33">
        <v>1</v>
      </c>
      <c r="BA9" s="33">
        <v>1</v>
      </c>
      <c r="BB9" s="33">
        <v>2</v>
      </c>
      <c r="BC9" s="33">
        <v>2</v>
      </c>
      <c r="BD9" s="33">
        <v>1</v>
      </c>
      <c r="BE9" s="46">
        <v>2</v>
      </c>
      <c r="BF9" s="46">
        <v>3</v>
      </c>
      <c r="BG9" s="46">
        <v>3</v>
      </c>
      <c r="BH9" s="46">
        <v>2</v>
      </c>
      <c r="BI9" s="46">
        <v>2</v>
      </c>
      <c r="BJ9" s="46">
        <v>2</v>
      </c>
      <c r="BK9" s="46"/>
      <c r="BL9" s="45"/>
      <c r="BM9" s="30"/>
      <c r="BN9" s="48">
        <v>1.6499967</v>
      </c>
      <c r="BO9" s="48">
        <v>1.7499965</v>
      </c>
      <c r="BP9" s="48">
        <v>1.85039</v>
      </c>
      <c r="BQ9" s="48">
        <v>2.55905</v>
      </c>
      <c r="BR9" s="48">
        <v>3.4251900000000002</v>
      </c>
      <c r="BS9" s="48">
        <v>3.37</v>
      </c>
      <c r="BT9" s="33">
        <v>3.71</v>
      </c>
      <c r="BU9" s="48">
        <v>4.08</v>
      </c>
      <c r="BV9" s="48">
        <v>4.49</v>
      </c>
      <c r="BW9" s="48">
        <v>4.62</v>
      </c>
      <c r="BX9" s="48">
        <v>5.0199999999999996</v>
      </c>
      <c r="BY9" s="48">
        <v>5.3</v>
      </c>
      <c r="BZ9" s="48">
        <v>5.51</v>
      </c>
      <c r="CA9" s="46">
        <v>50</v>
      </c>
      <c r="CB9" s="306">
        <f>SLOPE(BN9:BZ9,BN$3:BZ$3)</f>
        <v>0.31862570096913134</v>
      </c>
      <c r="CC9" s="49">
        <v>41046</v>
      </c>
      <c r="CD9" s="5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</row>
    <row r="10" spans="1:250" ht="21" customHeight="1" x14ac:dyDescent="0.15">
      <c r="A10" s="55" t="s">
        <v>57</v>
      </c>
      <c r="B10" s="56"/>
      <c r="C10" s="57" t="s">
        <v>58</v>
      </c>
      <c r="D10" s="58" t="s">
        <v>59</v>
      </c>
      <c r="E10" s="59"/>
      <c r="F10" s="60"/>
      <c r="G10" s="61"/>
      <c r="H10" s="62"/>
      <c r="I10" s="63"/>
      <c r="J10" s="55"/>
      <c r="K10" s="62"/>
      <c r="L10" s="57" t="s">
        <v>58</v>
      </c>
      <c r="M10" s="55" t="s">
        <v>60</v>
      </c>
      <c r="N10" s="62"/>
      <c r="O10" s="62"/>
      <c r="P10" s="62"/>
      <c r="Q10" s="62"/>
      <c r="R10" s="62"/>
      <c r="S10" s="62"/>
      <c r="T10" s="62"/>
      <c r="U10" s="64"/>
      <c r="V10" s="64"/>
      <c r="W10" s="64"/>
      <c r="X10" s="64"/>
      <c r="Y10" s="64"/>
      <c r="Z10" s="64"/>
      <c r="AA10" s="65"/>
      <c r="AB10" s="62"/>
      <c r="AC10" s="62"/>
      <c r="AD10" s="62"/>
      <c r="AE10" s="62"/>
      <c r="AF10" s="62"/>
      <c r="AG10" s="62"/>
      <c r="AH10" s="64"/>
      <c r="AI10" s="64"/>
      <c r="AJ10" s="64"/>
      <c r="AK10" s="64"/>
      <c r="AL10" s="64"/>
      <c r="AM10" s="64"/>
      <c r="AN10" s="62"/>
      <c r="AO10" s="62"/>
      <c r="AP10" s="62"/>
      <c r="AQ10" s="62"/>
      <c r="AR10" s="64"/>
      <c r="AS10" s="64"/>
      <c r="AT10" s="64"/>
      <c r="AU10" s="64"/>
      <c r="AV10" s="64"/>
      <c r="AW10" s="64"/>
      <c r="AX10" s="62"/>
      <c r="AY10" s="62"/>
      <c r="AZ10" s="62"/>
      <c r="BA10" s="62"/>
      <c r="BB10" s="62"/>
      <c r="BC10" s="62"/>
      <c r="BD10" s="62"/>
      <c r="BE10" s="64"/>
      <c r="BF10" s="64"/>
      <c r="BG10" s="64"/>
      <c r="BH10" s="64"/>
      <c r="BI10" s="64"/>
      <c r="BJ10" s="64"/>
      <c r="BK10" s="64"/>
      <c r="BL10" s="55"/>
      <c r="BM10" s="62"/>
      <c r="BN10" s="62"/>
      <c r="BO10" s="62"/>
      <c r="BP10" s="62"/>
      <c r="BQ10" s="62"/>
      <c r="BR10" s="62"/>
      <c r="BS10" s="62"/>
      <c r="BT10" s="62"/>
      <c r="BU10" s="66"/>
      <c r="BV10" s="66"/>
      <c r="BW10" s="66"/>
      <c r="BX10" s="66"/>
      <c r="BY10" s="66"/>
      <c r="BZ10" s="66"/>
      <c r="CA10" s="64"/>
      <c r="CB10" s="307"/>
      <c r="CC10" s="58" t="s">
        <v>61</v>
      </c>
      <c r="CD10" s="58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</row>
    <row r="11" spans="1:250" ht="21" customHeight="1" x14ac:dyDescent="0.15">
      <c r="A11" s="55" t="s">
        <v>62</v>
      </c>
      <c r="B11" s="68">
        <v>1307</v>
      </c>
      <c r="C11" s="57" t="s">
        <v>63</v>
      </c>
      <c r="D11" s="58" t="s">
        <v>59</v>
      </c>
      <c r="E11" s="59"/>
      <c r="F11" s="60"/>
      <c r="G11" s="69"/>
      <c r="H11" s="62"/>
      <c r="I11" s="63"/>
      <c r="J11" s="55"/>
      <c r="K11" s="62"/>
      <c r="L11" s="57" t="s">
        <v>63</v>
      </c>
      <c r="M11" s="55" t="s">
        <v>64</v>
      </c>
      <c r="N11" s="62"/>
      <c r="O11" s="62"/>
      <c r="P11" s="62"/>
      <c r="Q11" s="62"/>
      <c r="R11" s="62"/>
      <c r="S11" s="62"/>
      <c r="T11" s="62"/>
      <c r="U11" s="64"/>
      <c r="V11" s="64"/>
      <c r="W11" s="64"/>
      <c r="X11" s="64"/>
      <c r="Y11" s="64"/>
      <c r="Z11" s="64"/>
      <c r="AA11" s="65"/>
      <c r="AB11" s="62"/>
      <c r="AC11" s="62"/>
      <c r="AD11" s="62"/>
      <c r="AE11" s="62"/>
      <c r="AF11" s="62"/>
      <c r="AG11" s="62"/>
      <c r="AH11" s="64"/>
      <c r="AI11" s="64"/>
      <c r="AJ11" s="64"/>
      <c r="AK11" s="64"/>
      <c r="AL11" s="64"/>
      <c r="AM11" s="64"/>
      <c r="AN11" s="62"/>
      <c r="AO11" s="62"/>
      <c r="AP11" s="62"/>
      <c r="AQ11" s="62"/>
      <c r="AR11" s="64"/>
      <c r="AS11" s="64"/>
      <c r="AT11" s="64"/>
      <c r="AU11" s="64"/>
      <c r="AV11" s="64"/>
      <c r="AW11" s="64"/>
      <c r="AX11" s="62"/>
      <c r="AY11" s="62"/>
      <c r="AZ11" s="62"/>
      <c r="BA11" s="62"/>
      <c r="BB11" s="62"/>
      <c r="BC11" s="62"/>
      <c r="BD11" s="62"/>
      <c r="BE11" s="64"/>
      <c r="BF11" s="64"/>
      <c r="BG11" s="64"/>
      <c r="BH11" s="64"/>
      <c r="BI11" s="64"/>
      <c r="BJ11" s="64"/>
      <c r="BK11" s="64"/>
      <c r="BL11" s="55"/>
      <c r="BM11" s="62"/>
      <c r="BN11" s="62"/>
      <c r="BO11" s="62"/>
      <c r="BP11" s="62"/>
      <c r="BQ11" s="62"/>
      <c r="BR11" s="62"/>
      <c r="BS11" s="62"/>
      <c r="BT11" s="62"/>
      <c r="BU11" s="66"/>
      <c r="BV11" s="66"/>
      <c r="BW11" s="66"/>
      <c r="BX11" s="66"/>
      <c r="BY11" s="66"/>
      <c r="BZ11" s="66"/>
      <c r="CA11" s="64"/>
      <c r="CB11" s="307"/>
      <c r="CC11" s="58" t="s">
        <v>59</v>
      </c>
      <c r="CD11" s="58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</row>
    <row r="12" spans="1:250" ht="21" customHeight="1" x14ac:dyDescent="0.15">
      <c r="A12" s="55" t="s">
        <v>65</v>
      </c>
      <c r="B12" s="68">
        <v>1315</v>
      </c>
      <c r="C12" s="57" t="s">
        <v>63</v>
      </c>
      <c r="D12" s="58" t="s">
        <v>59</v>
      </c>
      <c r="E12" s="59"/>
      <c r="F12" s="70"/>
      <c r="G12" s="69"/>
      <c r="H12" s="62"/>
      <c r="I12" s="63"/>
      <c r="J12" s="55"/>
      <c r="K12" s="62"/>
      <c r="L12" s="57" t="s">
        <v>63</v>
      </c>
      <c r="M12" s="55" t="s">
        <v>64</v>
      </c>
      <c r="N12" s="62"/>
      <c r="O12" s="62"/>
      <c r="P12" s="62"/>
      <c r="Q12" s="62"/>
      <c r="R12" s="62"/>
      <c r="S12" s="62"/>
      <c r="T12" s="62"/>
      <c r="U12" s="64"/>
      <c r="V12" s="64"/>
      <c r="W12" s="64"/>
      <c r="X12" s="64"/>
      <c r="Y12" s="64"/>
      <c r="Z12" s="64"/>
      <c r="AA12" s="65"/>
      <c r="AB12" s="62"/>
      <c r="AC12" s="62"/>
      <c r="AD12" s="62"/>
      <c r="AE12" s="62"/>
      <c r="AF12" s="62"/>
      <c r="AG12" s="62"/>
      <c r="AH12" s="64"/>
      <c r="AI12" s="64"/>
      <c r="AJ12" s="64"/>
      <c r="AK12" s="64"/>
      <c r="AL12" s="64"/>
      <c r="AM12" s="64"/>
      <c r="AN12" s="62"/>
      <c r="AO12" s="62"/>
      <c r="AP12" s="62"/>
      <c r="AQ12" s="62"/>
      <c r="AR12" s="64"/>
      <c r="AS12" s="64"/>
      <c r="AT12" s="64"/>
      <c r="AU12" s="64"/>
      <c r="AV12" s="64"/>
      <c r="AW12" s="64"/>
      <c r="AX12" s="62"/>
      <c r="AY12" s="62"/>
      <c r="AZ12" s="62"/>
      <c r="BA12" s="62"/>
      <c r="BB12" s="62"/>
      <c r="BC12" s="62"/>
      <c r="BD12" s="62"/>
      <c r="BE12" s="64"/>
      <c r="BF12" s="64"/>
      <c r="BG12" s="64"/>
      <c r="BH12" s="64"/>
      <c r="BI12" s="64"/>
      <c r="BJ12" s="64"/>
      <c r="BK12" s="64"/>
      <c r="BL12" s="55"/>
      <c r="BM12" s="62"/>
      <c r="BN12" s="62"/>
      <c r="BO12" s="62"/>
      <c r="BP12" s="62"/>
      <c r="BQ12" s="62"/>
      <c r="BR12" s="62"/>
      <c r="BS12" s="62"/>
      <c r="BT12" s="62"/>
      <c r="BU12" s="66"/>
      <c r="BV12" s="66"/>
      <c r="BW12" s="66"/>
      <c r="BX12" s="66"/>
      <c r="BY12" s="66"/>
      <c r="BZ12" s="66"/>
      <c r="CA12" s="64"/>
      <c r="CB12" s="307"/>
      <c r="CC12" s="58" t="s">
        <v>59</v>
      </c>
      <c r="CD12" s="58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</row>
    <row r="13" spans="1:250" ht="21" customHeight="1" x14ac:dyDescent="0.15">
      <c r="A13" s="71" t="s">
        <v>66</v>
      </c>
      <c r="B13" s="72">
        <v>1317</v>
      </c>
      <c r="C13" s="73" t="s">
        <v>54</v>
      </c>
      <c r="D13" s="74">
        <v>2020</v>
      </c>
      <c r="E13" s="75">
        <v>2021</v>
      </c>
      <c r="F13" s="75">
        <v>1</v>
      </c>
      <c r="G13" s="76"/>
      <c r="H13" s="71" t="s">
        <v>67</v>
      </c>
      <c r="I13" s="77"/>
      <c r="J13" s="71"/>
      <c r="K13" s="73"/>
      <c r="L13" s="73" t="s">
        <v>54</v>
      </c>
      <c r="M13" s="71" t="s">
        <v>56</v>
      </c>
      <c r="N13" s="78"/>
      <c r="O13" s="78"/>
      <c r="P13" s="78"/>
      <c r="Q13" s="78"/>
      <c r="R13" s="78"/>
      <c r="S13" s="78"/>
      <c r="T13" s="78"/>
      <c r="U13" s="79"/>
      <c r="V13" s="79">
        <v>0</v>
      </c>
      <c r="W13" s="79">
        <v>0</v>
      </c>
      <c r="X13" s="79"/>
      <c r="Y13" s="79"/>
      <c r="Z13" s="79"/>
      <c r="AA13" s="80"/>
      <c r="AB13" s="78"/>
      <c r="AC13" s="78"/>
      <c r="AD13" s="78"/>
      <c r="AE13" s="78"/>
      <c r="AF13" s="78"/>
      <c r="AG13" s="78"/>
      <c r="AH13" s="79"/>
      <c r="AI13" s="79">
        <v>70</v>
      </c>
      <c r="AJ13" s="79">
        <v>100</v>
      </c>
      <c r="AK13" s="79"/>
      <c r="AL13" s="79"/>
      <c r="AM13" s="79"/>
      <c r="AN13" s="78"/>
      <c r="AO13" s="78"/>
      <c r="AP13" s="78"/>
      <c r="AQ13" s="78"/>
      <c r="AR13" s="79"/>
      <c r="AS13" s="79">
        <v>0</v>
      </c>
      <c r="AT13" s="79"/>
      <c r="AU13" s="79"/>
      <c r="AV13" s="79"/>
      <c r="AW13" s="79"/>
      <c r="AX13" s="78"/>
      <c r="AY13" s="78"/>
      <c r="AZ13" s="78"/>
      <c r="BA13" s="78"/>
      <c r="BB13" s="78"/>
      <c r="BC13" s="78"/>
      <c r="BD13" s="78"/>
      <c r="BE13" s="79"/>
      <c r="BF13" s="79">
        <v>4</v>
      </c>
      <c r="BG13" s="79">
        <v>5</v>
      </c>
      <c r="BH13" s="79">
        <v>6</v>
      </c>
      <c r="BI13" s="79">
        <v>6</v>
      </c>
      <c r="BJ13" s="79">
        <v>6</v>
      </c>
      <c r="BK13" s="71" t="s">
        <v>68</v>
      </c>
      <c r="BL13" s="71"/>
      <c r="BM13" s="81"/>
      <c r="BN13" s="81"/>
      <c r="BO13" s="81"/>
      <c r="BP13" s="81"/>
      <c r="BQ13" s="81"/>
      <c r="BR13" s="81"/>
      <c r="BS13" s="81"/>
      <c r="BT13" s="78"/>
      <c r="BU13" s="81">
        <v>2.2200000000000002</v>
      </c>
      <c r="BV13" s="81">
        <v>2.2599999999999998</v>
      </c>
      <c r="BW13" s="81">
        <v>2.25</v>
      </c>
      <c r="BX13" s="81"/>
      <c r="BY13" s="81"/>
      <c r="BZ13" s="81"/>
      <c r="CA13" s="79">
        <v>46</v>
      </c>
      <c r="CB13" s="308"/>
      <c r="CC13" s="83" t="s">
        <v>69</v>
      </c>
      <c r="CD13" s="83" t="s">
        <v>68</v>
      </c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</row>
    <row r="14" spans="1:250" ht="21" customHeight="1" x14ac:dyDescent="0.15">
      <c r="A14" s="84" t="s">
        <v>70</v>
      </c>
      <c r="B14" s="85">
        <v>1317</v>
      </c>
      <c r="C14" s="86" t="s">
        <v>54</v>
      </c>
      <c r="D14" s="87">
        <v>2022</v>
      </c>
      <c r="E14" s="88"/>
      <c r="F14" s="89"/>
      <c r="G14" s="90" t="s">
        <v>54</v>
      </c>
      <c r="H14" s="91"/>
      <c r="I14" s="44" t="s">
        <v>31</v>
      </c>
      <c r="J14" s="84" t="s">
        <v>56</v>
      </c>
      <c r="K14" s="92" t="s">
        <v>44</v>
      </c>
      <c r="L14" s="92" t="s">
        <v>54</v>
      </c>
      <c r="M14" s="84" t="s">
        <v>56</v>
      </c>
      <c r="N14" s="93"/>
      <c r="O14" s="93"/>
      <c r="P14" s="93"/>
      <c r="Q14" s="93"/>
      <c r="R14" s="93"/>
      <c r="S14" s="93"/>
      <c r="T14" s="93"/>
      <c r="U14" s="94"/>
      <c r="V14" s="94"/>
      <c r="W14" s="94"/>
      <c r="X14" s="94">
        <v>0</v>
      </c>
      <c r="Y14" s="94">
        <v>0</v>
      </c>
      <c r="Z14" s="94">
        <v>2</v>
      </c>
      <c r="AA14" s="95"/>
      <c r="AB14" s="93"/>
      <c r="AC14" s="93"/>
      <c r="AD14" s="93"/>
      <c r="AE14" s="93"/>
      <c r="AF14" s="93"/>
      <c r="AG14" s="93"/>
      <c r="AH14" s="94"/>
      <c r="AI14" s="94"/>
      <c r="AJ14" s="94"/>
      <c r="AK14" s="94">
        <v>0</v>
      </c>
      <c r="AL14" s="94">
        <v>0</v>
      </c>
      <c r="AM14" s="94">
        <v>10</v>
      </c>
      <c r="AN14" s="93"/>
      <c r="AO14" s="93"/>
      <c r="AP14" s="93"/>
      <c r="AQ14" s="93"/>
      <c r="AR14" s="94"/>
      <c r="AS14" s="94"/>
      <c r="AT14" s="94"/>
      <c r="AU14" s="94">
        <v>0</v>
      </c>
      <c r="AV14" s="94">
        <v>0</v>
      </c>
      <c r="AW14" s="94">
        <v>0</v>
      </c>
      <c r="AX14" s="93"/>
      <c r="AY14" s="93"/>
      <c r="AZ14" s="93"/>
      <c r="BA14" s="93"/>
      <c r="BB14" s="93"/>
      <c r="BC14" s="93"/>
      <c r="BD14" s="93"/>
      <c r="BE14" s="94"/>
      <c r="BF14" s="94"/>
      <c r="BG14" s="94"/>
      <c r="BH14" s="94">
        <v>1</v>
      </c>
      <c r="BI14" s="94">
        <v>1</v>
      </c>
      <c r="BJ14" s="94">
        <v>2</v>
      </c>
      <c r="BK14" s="94"/>
      <c r="BL14" s="84"/>
      <c r="BM14" s="91"/>
      <c r="BN14" s="91"/>
      <c r="BO14" s="91"/>
      <c r="BP14" s="91"/>
      <c r="BQ14" s="91"/>
      <c r="BR14" s="91"/>
      <c r="BS14" s="91"/>
      <c r="BT14" s="93"/>
      <c r="BU14" s="91"/>
      <c r="BV14" s="91"/>
      <c r="BW14" s="91"/>
      <c r="BX14" s="91">
        <v>1.44</v>
      </c>
      <c r="BY14" s="91">
        <v>1.77</v>
      </c>
      <c r="BZ14" s="91">
        <v>1.92</v>
      </c>
      <c r="CA14" s="94">
        <v>35</v>
      </c>
      <c r="CB14" s="306">
        <f>SLOPE(BN14:BZ14,BN$3:BZ$3)</f>
        <v>0.24</v>
      </c>
      <c r="CC14" s="96"/>
      <c r="CD14" s="96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  <c r="FP14" s="93"/>
      <c r="FQ14" s="93"/>
      <c r="FR14" s="93"/>
      <c r="FS14" s="93"/>
      <c r="FT14" s="93"/>
      <c r="FU14" s="93"/>
      <c r="FV14" s="93"/>
      <c r="FW14" s="93"/>
      <c r="FX14" s="93"/>
      <c r="FY14" s="93"/>
      <c r="FZ14" s="93"/>
      <c r="GA14" s="93"/>
      <c r="GB14" s="93"/>
      <c r="GC14" s="93"/>
      <c r="GD14" s="93"/>
      <c r="GE14" s="93"/>
      <c r="GF14" s="93"/>
      <c r="GG14" s="93"/>
      <c r="GH14" s="93"/>
      <c r="GI14" s="93"/>
      <c r="GJ14" s="93"/>
      <c r="GK14" s="93"/>
      <c r="GL14" s="93"/>
      <c r="GM14" s="93"/>
      <c r="GN14" s="93"/>
      <c r="GO14" s="93"/>
      <c r="GP14" s="93"/>
      <c r="GQ14" s="93"/>
      <c r="GR14" s="93"/>
      <c r="GS14" s="93"/>
      <c r="GT14" s="93"/>
      <c r="GU14" s="93"/>
      <c r="GV14" s="93"/>
      <c r="GW14" s="93"/>
      <c r="GX14" s="93"/>
      <c r="GY14" s="93"/>
      <c r="GZ14" s="93"/>
      <c r="HA14" s="93"/>
      <c r="HB14" s="93"/>
      <c r="HC14" s="93"/>
      <c r="HD14" s="93"/>
      <c r="HE14" s="93"/>
      <c r="HF14" s="93"/>
      <c r="HG14" s="93"/>
      <c r="HH14" s="93"/>
      <c r="HI14" s="93"/>
      <c r="HJ14" s="93"/>
      <c r="HK14" s="93"/>
      <c r="HL14" s="93"/>
      <c r="HM14" s="93"/>
      <c r="HN14" s="93"/>
      <c r="HO14" s="93"/>
      <c r="HP14" s="93"/>
      <c r="HQ14" s="93"/>
      <c r="HR14" s="93"/>
      <c r="HS14" s="93"/>
      <c r="HT14" s="93"/>
      <c r="HU14" s="93"/>
      <c r="HV14" s="93"/>
      <c r="HW14" s="93"/>
      <c r="HX14" s="93"/>
      <c r="HY14" s="93"/>
      <c r="HZ14" s="93"/>
      <c r="IA14" s="93"/>
      <c r="IB14" s="93"/>
      <c r="IC14" s="93"/>
      <c r="ID14" s="93"/>
      <c r="IE14" s="93"/>
      <c r="IF14" s="93"/>
      <c r="IG14" s="93"/>
      <c r="IH14" s="93"/>
      <c r="II14" s="93"/>
      <c r="IJ14" s="93"/>
      <c r="IK14" s="93"/>
      <c r="IL14" s="93"/>
      <c r="IM14" s="93"/>
      <c r="IN14" s="93"/>
      <c r="IO14" s="93"/>
      <c r="IP14" s="93"/>
    </row>
    <row r="15" spans="1:250" ht="21" customHeight="1" x14ac:dyDescent="0.15">
      <c r="A15" s="40" t="s">
        <v>71</v>
      </c>
      <c r="B15" s="41">
        <v>1325</v>
      </c>
      <c r="C15" s="42" t="s">
        <v>72</v>
      </c>
      <c r="D15" s="43">
        <v>2012</v>
      </c>
      <c r="E15" s="43"/>
      <c r="F15" s="38"/>
      <c r="G15" s="42" t="s">
        <v>72</v>
      </c>
      <c r="H15" s="45" t="s">
        <v>73</v>
      </c>
      <c r="I15" s="44" t="s">
        <v>74</v>
      </c>
      <c r="J15" s="45" t="s">
        <v>75</v>
      </c>
      <c r="K15" s="45" t="s">
        <v>76</v>
      </c>
      <c r="L15" s="42" t="s">
        <v>72</v>
      </c>
      <c r="M15" s="40" t="s">
        <v>77</v>
      </c>
      <c r="N15" s="30"/>
      <c r="O15" s="33">
        <v>1</v>
      </c>
      <c r="P15" s="33">
        <v>1</v>
      </c>
      <c r="Q15" s="33">
        <v>0</v>
      </c>
      <c r="R15" s="33">
        <v>0</v>
      </c>
      <c r="S15" s="33">
        <v>0</v>
      </c>
      <c r="T15" s="33">
        <v>0</v>
      </c>
      <c r="U15" s="46">
        <v>1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7"/>
      <c r="AB15" s="30"/>
      <c r="AC15" s="33">
        <v>0</v>
      </c>
      <c r="AD15" s="33">
        <v>5</v>
      </c>
      <c r="AE15" s="33">
        <v>10</v>
      </c>
      <c r="AF15" s="33">
        <v>0</v>
      </c>
      <c r="AG15" s="33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20</v>
      </c>
      <c r="AN15" s="30"/>
      <c r="AO15" s="33">
        <v>0</v>
      </c>
      <c r="AP15" s="33">
        <v>0</v>
      </c>
      <c r="AQ15" s="33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30"/>
      <c r="AY15" s="33">
        <v>1</v>
      </c>
      <c r="AZ15" s="33">
        <v>2</v>
      </c>
      <c r="BA15" s="33">
        <v>1</v>
      </c>
      <c r="BB15" s="33">
        <v>1</v>
      </c>
      <c r="BC15" s="33">
        <v>2</v>
      </c>
      <c r="BD15" s="33">
        <v>1</v>
      </c>
      <c r="BE15" s="46">
        <v>2</v>
      </c>
      <c r="BF15" s="46">
        <v>2</v>
      </c>
      <c r="BG15" s="46">
        <v>1</v>
      </c>
      <c r="BH15" s="46">
        <v>1</v>
      </c>
      <c r="BI15" s="46">
        <v>1</v>
      </c>
      <c r="BJ15" s="46">
        <v>2</v>
      </c>
      <c r="BK15" s="46"/>
      <c r="BL15" s="45"/>
      <c r="BM15" s="48"/>
      <c r="BN15" s="48">
        <v>1.9999960000000001</v>
      </c>
      <c r="BO15" s="48">
        <v>1.9999960000000001</v>
      </c>
      <c r="BP15" s="48">
        <v>2.00787</v>
      </c>
      <c r="BQ15" s="48">
        <v>2.59842</v>
      </c>
      <c r="BR15" s="48">
        <v>3.30708</v>
      </c>
      <c r="BS15" s="48">
        <v>4.04</v>
      </c>
      <c r="BT15" s="33">
        <v>4.75</v>
      </c>
      <c r="BU15" s="48">
        <v>5.42</v>
      </c>
      <c r="BV15" s="48">
        <v>6.15</v>
      </c>
      <c r="BW15" s="48">
        <v>6.9</v>
      </c>
      <c r="BX15" s="48">
        <v>7.48</v>
      </c>
      <c r="BY15" s="48">
        <v>8.06</v>
      </c>
      <c r="BZ15" s="48">
        <v>8.77</v>
      </c>
      <c r="CA15" s="46"/>
      <c r="CB15" s="306">
        <f>SLOPE(BN15:BZ15,BN$3:BZ$3)</f>
        <v>0.56657456999282119</v>
      </c>
      <c r="CC15" s="49">
        <v>41046</v>
      </c>
      <c r="CD15" s="5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</row>
    <row r="16" spans="1:250" ht="21" customHeight="1" x14ac:dyDescent="0.15">
      <c r="A16" s="40" t="s">
        <v>78</v>
      </c>
      <c r="B16" s="41">
        <v>1325</v>
      </c>
      <c r="C16" s="97"/>
      <c r="D16" s="49"/>
      <c r="E16" s="43"/>
      <c r="F16" s="38"/>
      <c r="G16" s="42"/>
      <c r="H16" s="48"/>
      <c r="I16" s="98"/>
      <c r="J16" s="45"/>
      <c r="K16" s="48"/>
      <c r="L16" s="97"/>
      <c r="M16" s="40"/>
      <c r="N16" s="30"/>
      <c r="O16" s="30"/>
      <c r="P16" s="30"/>
      <c r="Q16" s="30"/>
      <c r="R16" s="30"/>
      <c r="S16" s="30"/>
      <c r="T16" s="30"/>
      <c r="U16" s="46"/>
      <c r="V16" s="46"/>
      <c r="W16" s="46"/>
      <c r="X16" s="46"/>
      <c r="Y16" s="46"/>
      <c r="Z16" s="46"/>
      <c r="AA16" s="47"/>
      <c r="AB16" s="30"/>
      <c r="AC16" s="30"/>
      <c r="AD16" s="30"/>
      <c r="AE16" s="30"/>
      <c r="AF16" s="30"/>
      <c r="AG16" s="30"/>
      <c r="AH16" s="46"/>
      <c r="AI16" s="46"/>
      <c r="AJ16" s="46"/>
      <c r="AK16" s="46"/>
      <c r="AL16" s="46"/>
      <c r="AM16" s="46"/>
      <c r="AN16" s="30"/>
      <c r="AO16" s="30"/>
      <c r="AP16" s="30"/>
      <c r="AQ16" s="30"/>
      <c r="AR16" s="46"/>
      <c r="AS16" s="46"/>
      <c r="AT16" s="46"/>
      <c r="AU16" s="46"/>
      <c r="AV16" s="46"/>
      <c r="AW16" s="46"/>
      <c r="AX16" s="30"/>
      <c r="AY16" s="30"/>
      <c r="AZ16" s="30"/>
      <c r="BA16" s="30"/>
      <c r="BB16" s="30"/>
      <c r="BC16" s="30"/>
      <c r="BD16" s="30"/>
      <c r="BE16" s="46"/>
      <c r="BF16" s="46"/>
      <c r="BG16" s="46"/>
      <c r="BH16" s="46"/>
      <c r="BI16" s="46"/>
      <c r="BJ16" s="46"/>
      <c r="BK16" s="46"/>
      <c r="BL16" s="45"/>
      <c r="BM16" s="48"/>
      <c r="BN16" s="48"/>
      <c r="BO16" s="48"/>
      <c r="BP16" s="48"/>
      <c r="BQ16" s="48"/>
      <c r="BR16" s="48"/>
      <c r="BS16" s="48"/>
      <c r="BT16" s="30"/>
      <c r="BU16" s="48"/>
      <c r="BV16" s="48"/>
      <c r="BW16" s="48"/>
      <c r="BX16" s="48"/>
      <c r="BY16" s="48"/>
      <c r="BZ16" s="48"/>
      <c r="CA16" s="46"/>
      <c r="CB16" s="306"/>
      <c r="CC16" s="96"/>
      <c r="CD16" s="5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</row>
    <row r="17" spans="1:250" ht="21" customHeight="1" x14ac:dyDescent="0.15">
      <c r="A17" s="40" t="s">
        <v>79</v>
      </c>
      <c r="B17" s="51" t="s">
        <v>80</v>
      </c>
      <c r="C17" s="97"/>
      <c r="D17" s="52"/>
      <c r="E17" s="43"/>
      <c r="F17" s="38"/>
      <c r="G17" s="29"/>
      <c r="H17" s="48"/>
      <c r="I17" s="98"/>
      <c r="J17" s="30"/>
      <c r="K17" s="48"/>
      <c r="L17" s="97"/>
      <c r="M17" s="53"/>
      <c r="N17" s="30"/>
      <c r="O17" s="30"/>
      <c r="P17" s="30"/>
      <c r="Q17" s="30"/>
      <c r="R17" s="30"/>
      <c r="S17" s="30"/>
      <c r="T17" s="30"/>
      <c r="U17" s="46"/>
      <c r="V17" s="46"/>
      <c r="W17" s="46"/>
      <c r="X17" s="46"/>
      <c r="Y17" s="46"/>
      <c r="Z17" s="46"/>
      <c r="AA17" s="47"/>
      <c r="AB17" s="30"/>
      <c r="AC17" s="30"/>
      <c r="AD17" s="30"/>
      <c r="AE17" s="30"/>
      <c r="AF17" s="30"/>
      <c r="AG17" s="30"/>
      <c r="AH17" s="46"/>
      <c r="AI17" s="46"/>
      <c r="AJ17" s="46"/>
      <c r="AK17" s="46"/>
      <c r="AL17" s="46"/>
      <c r="AM17" s="46"/>
      <c r="AN17" s="30"/>
      <c r="AO17" s="30"/>
      <c r="AP17" s="30"/>
      <c r="AQ17" s="30"/>
      <c r="AR17" s="46"/>
      <c r="AS17" s="46"/>
      <c r="AT17" s="46"/>
      <c r="AU17" s="46"/>
      <c r="AV17" s="46"/>
      <c r="AW17" s="46"/>
      <c r="AX17" s="30"/>
      <c r="AY17" s="30"/>
      <c r="AZ17" s="30"/>
      <c r="BA17" s="30"/>
      <c r="BB17" s="30"/>
      <c r="BC17" s="30"/>
      <c r="BD17" s="54"/>
      <c r="BE17" s="46"/>
      <c r="BF17" s="46"/>
      <c r="BG17" s="46"/>
      <c r="BH17" s="46"/>
      <c r="BI17" s="46"/>
      <c r="BJ17" s="46"/>
      <c r="BK17" s="46"/>
      <c r="BL17" s="45"/>
      <c r="BM17" s="48"/>
      <c r="BN17" s="48"/>
      <c r="BO17" s="48"/>
      <c r="BP17" s="48"/>
      <c r="BQ17" s="48"/>
      <c r="BR17" s="48"/>
      <c r="BS17" s="48"/>
      <c r="BT17" s="30"/>
      <c r="BU17" s="48"/>
      <c r="BV17" s="48"/>
      <c r="BW17" s="48"/>
      <c r="BX17" s="48"/>
      <c r="BY17" s="48"/>
      <c r="BZ17" s="48"/>
      <c r="CA17" s="46"/>
      <c r="CB17" s="306"/>
      <c r="CC17" s="49"/>
      <c r="CD17" s="27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</row>
    <row r="18" spans="1:250" ht="21" customHeight="1" x14ac:dyDescent="0.15">
      <c r="A18" s="55" t="s">
        <v>81</v>
      </c>
      <c r="B18" s="68">
        <v>1401</v>
      </c>
      <c r="C18" s="57"/>
      <c r="D18" s="58" t="s">
        <v>59</v>
      </c>
      <c r="E18" s="59"/>
      <c r="F18" s="60"/>
      <c r="G18" s="61"/>
      <c r="H18" s="62"/>
      <c r="I18" s="99"/>
      <c r="J18" s="55"/>
      <c r="K18" s="100"/>
      <c r="L18" s="57"/>
      <c r="M18" s="55" t="s">
        <v>60</v>
      </c>
      <c r="N18" s="62"/>
      <c r="O18" s="62"/>
      <c r="P18" s="62"/>
      <c r="Q18" s="62"/>
      <c r="R18" s="62"/>
      <c r="S18" s="62"/>
      <c r="T18" s="62"/>
      <c r="U18" s="64"/>
      <c r="V18" s="64"/>
      <c r="W18" s="64">
        <v>1</v>
      </c>
      <c r="X18" s="64"/>
      <c r="Y18" s="64"/>
      <c r="Z18" s="64"/>
      <c r="AA18" s="65"/>
      <c r="AB18" s="62"/>
      <c r="AC18" s="62"/>
      <c r="AD18" s="62"/>
      <c r="AE18" s="62"/>
      <c r="AF18" s="62"/>
      <c r="AG18" s="62"/>
      <c r="AH18" s="64"/>
      <c r="AI18" s="64"/>
      <c r="AJ18" s="64"/>
      <c r="AK18" s="64"/>
      <c r="AL18" s="64"/>
      <c r="AM18" s="64"/>
      <c r="AN18" s="62"/>
      <c r="AO18" s="62"/>
      <c r="AP18" s="62"/>
      <c r="AQ18" s="62"/>
      <c r="AR18" s="64"/>
      <c r="AS18" s="64"/>
      <c r="AT18" s="64"/>
      <c r="AU18" s="64"/>
      <c r="AV18" s="64"/>
      <c r="AW18" s="64"/>
      <c r="AX18" s="62"/>
      <c r="AY18" s="62"/>
      <c r="AZ18" s="62"/>
      <c r="BA18" s="62"/>
      <c r="BB18" s="62"/>
      <c r="BC18" s="62"/>
      <c r="BD18" s="62"/>
      <c r="BE18" s="64"/>
      <c r="BF18" s="64"/>
      <c r="BG18" s="64"/>
      <c r="BH18" s="64"/>
      <c r="BI18" s="64"/>
      <c r="BJ18" s="64"/>
      <c r="BK18" s="64"/>
      <c r="BL18" s="55"/>
      <c r="BM18" s="62"/>
      <c r="BN18" s="62"/>
      <c r="BO18" s="62"/>
      <c r="BP18" s="62"/>
      <c r="BQ18" s="62"/>
      <c r="BR18" s="62"/>
      <c r="BS18" s="62"/>
      <c r="BT18" s="62"/>
      <c r="BU18" s="66"/>
      <c r="BV18" s="66"/>
      <c r="BW18" s="66"/>
      <c r="BX18" s="66"/>
      <c r="BY18" s="66"/>
      <c r="BZ18" s="66"/>
      <c r="CA18" s="64"/>
      <c r="CB18" s="307"/>
      <c r="CC18" s="58" t="s">
        <v>59</v>
      </c>
      <c r="CD18" s="58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</row>
    <row r="19" spans="1:250" ht="21" customHeight="1" x14ac:dyDescent="0.15">
      <c r="A19" s="55" t="s">
        <v>82</v>
      </c>
      <c r="B19" s="68">
        <v>1401</v>
      </c>
      <c r="C19" s="57"/>
      <c r="D19" s="58" t="s">
        <v>59</v>
      </c>
      <c r="E19" s="59"/>
      <c r="F19" s="60"/>
      <c r="G19" s="101"/>
      <c r="H19" s="62"/>
      <c r="I19" s="102"/>
      <c r="J19" s="55"/>
      <c r="K19" s="103"/>
      <c r="L19" s="57"/>
      <c r="M19" s="55" t="s">
        <v>60</v>
      </c>
      <c r="N19" s="62"/>
      <c r="O19" s="62"/>
      <c r="P19" s="62"/>
      <c r="Q19" s="62"/>
      <c r="R19" s="62"/>
      <c r="S19" s="62"/>
      <c r="T19" s="62"/>
      <c r="U19" s="64"/>
      <c r="V19" s="64"/>
      <c r="W19" s="64"/>
      <c r="X19" s="64"/>
      <c r="Y19" s="64"/>
      <c r="Z19" s="64"/>
      <c r="AA19" s="65"/>
      <c r="AB19" s="62"/>
      <c r="AC19" s="62"/>
      <c r="AD19" s="62"/>
      <c r="AE19" s="62"/>
      <c r="AF19" s="62"/>
      <c r="AG19" s="62"/>
      <c r="AH19" s="64"/>
      <c r="AI19" s="64"/>
      <c r="AJ19" s="64"/>
      <c r="AK19" s="64"/>
      <c r="AL19" s="64"/>
      <c r="AM19" s="64"/>
      <c r="AN19" s="62"/>
      <c r="AO19" s="62"/>
      <c r="AP19" s="62"/>
      <c r="AQ19" s="62"/>
      <c r="AR19" s="64"/>
      <c r="AS19" s="64"/>
      <c r="AT19" s="64"/>
      <c r="AU19" s="64"/>
      <c r="AV19" s="64"/>
      <c r="AW19" s="64"/>
      <c r="AX19" s="62"/>
      <c r="AY19" s="62"/>
      <c r="AZ19" s="62"/>
      <c r="BA19" s="62"/>
      <c r="BB19" s="62"/>
      <c r="BC19" s="62"/>
      <c r="BD19" s="62"/>
      <c r="BE19" s="64"/>
      <c r="BF19" s="64"/>
      <c r="BG19" s="64"/>
      <c r="BH19" s="64"/>
      <c r="BI19" s="64"/>
      <c r="BJ19" s="64"/>
      <c r="BK19" s="64"/>
      <c r="BL19" s="55"/>
      <c r="BM19" s="62"/>
      <c r="BN19" s="62"/>
      <c r="BO19" s="62"/>
      <c r="BP19" s="62"/>
      <c r="BQ19" s="62"/>
      <c r="BR19" s="62"/>
      <c r="BS19" s="62"/>
      <c r="BT19" s="62"/>
      <c r="BU19" s="66"/>
      <c r="BV19" s="66"/>
      <c r="BW19" s="66"/>
      <c r="BX19" s="66"/>
      <c r="BY19" s="66"/>
      <c r="BZ19" s="66"/>
      <c r="CA19" s="64"/>
      <c r="CB19" s="307"/>
      <c r="CC19" s="58" t="s">
        <v>59</v>
      </c>
      <c r="CD19" s="58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</row>
    <row r="20" spans="1:250" ht="21" customHeight="1" x14ac:dyDescent="0.15">
      <c r="A20" s="40" t="s">
        <v>83</v>
      </c>
      <c r="B20" s="41">
        <v>1407</v>
      </c>
      <c r="C20" s="97"/>
      <c r="D20" s="49"/>
      <c r="E20" s="43"/>
      <c r="F20" s="38"/>
      <c r="G20" s="42"/>
      <c r="H20" s="48"/>
      <c r="I20" s="98"/>
      <c r="J20" s="45"/>
      <c r="K20" s="48"/>
      <c r="L20" s="97"/>
      <c r="M20" s="40"/>
      <c r="N20" s="30"/>
      <c r="O20" s="30"/>
      <c r="P20" s="30"/>
      <c r="Q20" s="30"/>
      <c r="R20" s="30"/>
      <c r="S20" s="30"/>
      <c r="T20" s="30"/>
      <c r="U20" s="46"/>
      <c r="V20" s="46"/>
      <c r="W20" s="46"/>
      <c r="X20" s="46"/>
      <c r="Y20" s="46"/>
      <c r="Z20" s="46"/>
      <c r="AA20" s="47"/>
      <c r="AB20" s="30"/>
      <c r="AC20" s="30"/>
      <c r="AD20" s="30"/>
      <c r="AE20" s="30"/>
      <c r="AF20" s="30"/>
      <c r="AG20" s="30"/>
      <c r="AH20" s="46"/>
      <c r="AI20" s="46"/>
      <c r="AJ20" s="46"/>
      <c r="AK20" s="46"/>
      <c r="AL20" s="46"/>
      <c r="AM20" s="46"/>
      <c r="AN20" s="30"/>
      <c r="AO20" s="30"/>
      <c r="AP20" s="30"/>
      <c r="AQ20" s="30"/>
      <c r="AR20" s="46"/>
      <c r="AS20" s="46"/>
      <c r="AT20" s="46"/>
      <c r="AU20" s="46"/>
      <c r="AV20" s="46"/>
      <c r="AW20" s="46"/>
      <c r="AX20" s="30"/>
      <c r="AY20" s="30"/>
      <c r="AZ20" s="30"/>
      <c r="BA20" s="30"/>
      <c r="BB20" s="30"/>
      <c r="BC20" s="30"/>
      <c r="BD20" s="46"/>
      <c r="BE20" s="46"/>
      <c r="BF20" s="46"/>
      <c r="BG20" s="46"/>
      <c r="BH20" s="46"/>
      <c r="BI20" s="46"/>
      <c r="BJ20" s="46"/>
      <c r="BK20" s="46"/>
      <c r="BL20" s="45"/>
      <c r="BM20" s="48"/>
      <c r="BN20" s="48"/>
      <c r="BO20" s="48"/>
      <c r="BP20" s="48"/>
      <c r="BQ20" s="48"/>
      <c r="BR20" s="48"/>
      <c r="BS20" s="48"/>
      <c r="BT20" s="30"/>
      <c r="BU20" s="48"/>
      <c r="BV20" s="48"/>
      <c r="BW20" s="48"/>
      <c r="BX20" s="48"/>
      <c r="BY20" s="48"/>
      <c r="BZ20" s="48"/>
      <c r="CA20" s="46"/>
      <c r="CB20" s="306"/>
      <c r="CC20" s="96"/>
      <c r="CD20" s="5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</row>
    <row r="21" spans="1:250" ht="21" customHeight="1" x14ac:dyDescent="0.15">
      <c r="A21" s="40" t="s">
        <v>84</v>
      </c>
      <c r="B21" s="41">
        <v>1407</v>
      </c>
      <c r="C21" s="42" t="s">
        <v>85</v>
      </c>
      <c r="D21" s="43">
        <v>2012</v>
      </c>
      <c r="E21" s="43"/>
      <c r="F21" s="38"/>
      <c r="G21" s="42" t="s">
        <v>85</v>
      </c>
      <c r="H21" s="48"/>
      <c r="I21" s="44" t="s">
        <v>31</v>
      </c>
      <c r="J21" s="45" t="s">
        <v>37</v>
      </c>
      <c r="K21" s="45" t="s">
        <v>38</v>
      </c>
      <c r="L21" s="42" t="s">
        <v>85</v>
      </c>
      <c r="M21" s="40" t="s">
        <v>86</v>
      </c>
      <c r="N21" s="30"/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7"/>
      <c r="AB21" s="30"/>
      <c r="AC21" s="33">
        <v>0</v>
      </c>
      <c r="AD21" s="33">
        <v>0</v>
      </c>
      <c r="AE21" s="33">
        <v>2</v>
      </c>
      <c r="AF21" s="33">
        <v>0</v>
      </c>
      <c r="AG21" s="33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30"/>
      <c r="AO21" s="33">
        <v>0</v>
      </c>
      <c r="AP21" s="33">
        <v>0</v>
      </c>
      <c r="AQ21" s="33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30"/>
      <c r="AY21" s="33">
        <v>1</v>
      </c>
      <c r="AZ21" s="33">
        <v>1</v>
      </c>
      <c r="BA21" s="33">
        <v>1</v>
      </c>
      <c r="BB21" s="33">
        <v>1</v>
      </c>
      <c r="BC21" s="33">
        <v>2</v>
      </c>
      <c r="BD21" s="33">
        <v>1</v>
      </c>
      <c r="BE21" s="46">
        <v>2</v>
      </c>
      <c r="BF21" s="46">
        <v>2</v>
      </c>
      <c r="BG21" s="46">
        <v>1</v>
      </c>
      <c r="BH21" s="46">
        <v>1</v>
      </c>
      <c r="BI21" s="46">
        <v>1</v>
      </c>
      <c r="BJ21" s="46">
        <v>1</v>
      </c>
      <c r="BK21" s="46"/>
      <c r="BL21" s="45"/>
      <c r="BM21" s="48"/>
      <c r="BN21" s="48">
        <v>2.0999957999999999</v>
      </c>
      <c r="BO21" s="48">
        <v>2.0999957999999999</v>
      </c>
      <c r="BP21" s="48">
        <v>2.0866099999999999</v>
      </c>
      <c r="BQ21" s="48">
        <v>2.4409399999999999</v>
      </c>
      <c r="BR21" s="48">
        <v>2.8346399999999998</v>
      </c>
      <c r="BS21" s="48">
        <v>3.26</v>
      </c>
      <c r="BT21" s="33">
        <v>3.58</v>
      </c>
      <c r="BU21" s="48">
        <v>3.93</v>
      </c>
      <c r="BV21" s="48">
        <v>4.28</v>
      </c>
      <c r="BW21" s="48">
        <v>4.53</v>
      </c>
      <c r="BX21" s="48">
        <v>4.75</v>
      </c>
      <c r="BY21" s="48">
        <v>4.9400000000000004</v>
      </c>
      <c r="BZ21" s="48">
        <v>5.3</v>
      </c>
      <c r="CA21" s="46"/>
      <c r="CB21" s="306">
        <f>SLOPE(BN21:BZ21,BN$3:BZ$3)</f>
        <v>0.27176249267767411</v>
      </c>
      <c r="CC21" s="49">
        <v>41046</v>
      </c>
      <c r="CD21" s="5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</row>
    <row r="22" spans="1:250" ht="21" customHeight="1" x14ac:dyDescent="0.15">
      <c r="A22" s="55" t="s">
        <v>87</v>
      </c>
      <c r="B22" s="56"/>
      <c r="C22" s="57"/>
      <c r="D22" s="58" t="s">
        <v>61</v>
      </c>
      <c r="E22" s="59"/>
      <c r="F22" s="60"/>
      <c r="G22" s="104"/>
      <c r="H22" s="62"/>
      <c r="I22" s="63"/>
      <c r="J22" s="55"/>
      <c r="K22" s="62"/>
      <c r="L22" s="57"/>
      <c r="M22" s="55" t="s">
        <v>88</v>
      </c>
      <c r="N22" s="62"/>
      <c r="O22" s="62"/>
      <c r="P22" s="62"/>
      <c r="Q22" s="62"/>
      <c r="R22" s="62"/>
      <c r="S22" s="62"/>
      <c r="T22" s="62"/>
      <c r="U22" s="64"/>
      <c r="V22" s="64"/>
      <c r="W22" s="64"/>
      <c r="X22" s="64"/>
      <c r="Y22" s="64"/>
      <c r="Z22" s="64"/>
      <c r="AA22" s="65"/>
      <c r="AB22" s="62"/>
      <c r="AC22" s="62"/>
      <c r="AD22" s="62"/>
      <c r="AE22" s="62"/>
      <c r="AF22" s="62"/>
      <c r="AG22" s="62"/>
      <c r="AH22" s="64"/>
      <c r="AI22" s="64"/>
      <c r="AJ22" s="64"/>
      <c r="AK22" s="64"/>
      <c r="AL22" s="64"/>
      <c r="AM22" s="64"/>
      <c r="AN22" s="62"/>
      <c r="AO22" s="62"/>
      <c r="AP22" s="62"/>
      <c r="AQ22" s="62"/>
      <c r="AR22" s="64"/>
      <c r="AS22" s="64"/>
      <c r="AT22" s="64"/>
      <c r="AU22" s="64"/>
      <c r="AV22" s="64"/>
      <c r="AW22" s="64"/>
      <c r="AX22" s="62"/>
      <c r="AY22" s="62"/>
      <c r="AZ22" s="62"/>
      <c r="BA22" s="62"/>
      <c r="BB22" s="62"/>
      <c r="BC22" s="62"/>
      <c r="BD22" s="62"/>
      <c r="BE22" s="64"/>
      <c r="BF22" s="64"/>
      <c r="BG22" s="64"/>
      <c r="BH22" s="64"/>
      <c r="BI22" s="64"/>
      <c r="BJ22" s="64"/>
      <c r="BK22" s="64"/>
      <c r="BL22" s="55"/>
      <c r="BM22" s="62"/>
      <c r="BN22" s="62"/>
      <c r="BO22" s="62"/>
      <c r="BP22" s="62"/>
      <c r="BQ22" s="62"/>
      <c r="BR22" s="62"/>
      <c r="BS22" s="62"/>
      <c r="BT22" s="62"/>
      <c r="BU22" s="66"/>
      <c r="BV22" s="66"/>
      <c r="BW22" s="66"/>
      <c r="BX22" s="66"/>
      <c r="BY22" s="66"/>
      <c r="BZ22" s="66"/>
      <c r="CA22" s="64"/>
      <c r="CB22" s="307"/>
      <c r="CC22" s="58" t="s">
        <v>61</v>
      </c>
      <c r="CD22" s="58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</row>
    <row r="23" spans="1:250" ht="21" customHeight="1" x14ac:dyDescent="0.15">
      <c r="A23" s="40" t="s">
        <v>89</v>
      </c>
      <c r="B23" s="41">
        <v>1413</v>
      </c>
      <c r="C23" s="29"/>
      <c r="D23" s="52"/>
      <c r="E23" s="43"/>
      <c r="F23" s="105"/>
      <c r="G23" s="29"/>
      <c r="H23" s="30"/>
      <c r="I23" s="31"/>
      <c r="J23" s="30"/>
      <c r="K23" s="30"/>
      <c r="L23" s="29"/>
      <c r="M23" s="53"/>
      <c r="N23" s="30"/>
      <c r="O23" s="30"/>
      <c r="P23" s="30"/>
      <c r="Q23" s="30"/>
      <c r="R23" s="30"/>
      <c r="S23" s="30"/>
      <c r="T23" s="30"/>
      <c r="U23" s="46"/>
      <c r="V23" s="46"/>
      <c r="W23" s="46"/>
      <c r="X23" s="46"/>
      <c r="Y23" s="46"/>
      <c r="Z23" s="46"/>
      <c r="AA23" s="47"/>
      <c r="AB23" s="30"/>
      <c r="AC23" s="30"/>
      <c r="AD23" s="30"/>
      <c r="AE23" s="30"/>
      <c r="AF23" s="30"/>
      <c r="AG23" s="30"/>
      <c r="AH23" s="46"/>
      <c r="AI23" s="46"/>
      <c r="AJ23" s="46"/>
      <c r="AK23" s="46"/>
      <c r="AL23" s="46"/>
      <c r="AM23" s="46"/>
      <c r="AN23" s="30"/>
      <c r="AO23" s="30"/>
      <c r="AP23" s="30"/>
      <c r="AQ23" s="30"/>
      <c r="AR23" s="46"/>
      <c r="AS23" s="46"/>
      <c r="AT23" s="46"/>
      <c r="AU23" s="46"/>
      <c r="AV23" s="46"/>
      <c r="AW23" s="46"/>
      <c r="AX23" s="30"/>
      <c r="AY23" s="30"/>
      <c r="AZ23" s="30"/>
      <c r="BA23" s="30"/>
      <c r="BB23" s="30"/>
      <c r="BC23" s="30"/>
      <c r="BD23" s="30"/>
      <c r="BE23" s="46"/>
      <c r="BF23" s="46"/>
      <c r="BG23" s="46"/>
      <c r="BH23" s="46"/>
      <c r="BI23" s="46"/>
      <c r="BJ23" s="46"/>
      <c r="BK23" s="46"/>
      <c r="BL23" s="45"/>
      <c r="BM23" s="30"/>
      <c r="BN23" s="30"/>
      <c r="BO23" s="30"/>
      <c r="BP23" s="30"/>
      <c r="BQ23" s="30"/>
      <c r="BR23" s="30"/>
      <c r="BS23" s="30"/>
      <c r="BT23" s="30"/>
      <c r="BU23" s="48"/>
      <c r="BV23" s="48"/>
      <c r="BW23" s="48"/>
      <c r="BX23" s="48"/>
      <c r="BY23" s="48"/>
      <c r="BZ23" s="48"/>
      <c r="CA23" s="46"/>
      <c r="CB23" s="306"/>
      <c r="CC23" s="52"/>
      <c r="CD23" s="27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</row>
    <row r="24" spans="1:250" ht="21" customHeight="1" x14ac:dyDescent="0.15">
      <c r="A24" s="71" t="s">
        <v>90</v>
      </c>
      <c r="B24" s="72">
        <v>1415</v>
      </c>
      <c r="C24" s="73" t="s">
        <v>36</v>
      </c>
      <c r="D24" s="75">
        <v>2012</v>
      </c>
      <c r="E24" s="75">
        <v>2023</v>
      </c>
      <c r="F24" s="75">
        <v>11</v>
      </c>
      <c r="G24" s="73"/>
      <c r="H24" s="81"/>
      <c r="I24" s="106"/>
      <c r="J24" s="71"/>
      <c r="K24" s="78"/>
      <c r="L24" s="73" t="s">
        <v>36</v>
      </c>
      <c r="M24" s="71" t="s">
        <v>39</v>
      </c>
      <c r="N24" s="78"/>
      <c r="O24" s="107">
        <v>0</v>
      </c>
      <c r="P24" s="107">
        <v>0</v>
      </c>
      <c r="Q24" s="107">
        <v>1</v>
      </c>
      <c r="R24" s="107">
        <v>0</v>
      </c>
      <c r="S24" s="107">
        <v>0</v>
      </c>
      <c r="T24" s="107">
        <v>0</v>
      </c>
      <c r="U24" s="79">
        <v>0</v>
      </c>
      <c r="V24" s="79">
        <v>0</v>
      </c>
      <c r="W24" s="79">
        <v>0</v>
      </c>
      <c r="X24" s="79">
        <v>4</v>
      </c>
      <c r="Y24" s="79"/>
      <c r="Z24" s="79"/>
      <c r="AA24" s="80"/>
      <c r="AB24" s="78"/>
      <c r="AC24" s="107">
        <v>0</v>
      </c>
      <c r="AD24" s="107">
        <v>0</v>
      </c>
      <c r="AE24" s="107">
        <v>5</v>
      </c>
      <c r="AF24" s="107">
        <v>0</v>
      </c>
      <c r="AG24" s="107">
        <v>0</v>
      </c>
      <c r="AH24" s="79">
        <v>0</v>
      </c>
      <c r="AI24" s="79">
        <v>0</v>
      </c>
      <c r="AJ24" s="79">
        <v>0</v>
      </c>
      <c r="AK24" s="79">
        <v>10</v>
      </c>
      <c r="AL24" s="79"/>
      <c r="AM24" s="79"/>
      <c r="AN24" s="78"/>
      <c r="AO24" s="107">
        <v>0</v>
      </c>
      <c r="AP24" s="107">
        <v>0</v>
      </c>
      <c r="AQ24" s="107">
        <v>0</v>
      </c>
      <c r="AR24" s="79">
        <v>0</v>
      </c>
      <c r="AS24" s="79">
        <v>0</v>
      </c>
      <c r="AT24" s="79">
        <v>0</v>
      </c>
      <c r="AU24" s="79">
        <v>0</v>
      </c>
      <c r="AV24" s="79"/>
      <c r="AW24" s="79"/>
      <c r="AX24" s="78"/>
      <c r="AY24" s="107">
        <v>1</v>
      </c>
      <c r="AZ24" s="107">
        <v>1</v>
      </c>
      <c r="BA24" s="107">
        <v>2</v>
      </c>
      <c r="BB24" s="107">
        <v>1</v>
      </c>
      <c r="BC24" s="107">
        <v>1</v>
      </c>
      <c r="BD24" s="107">
        <v>1</v>
      </c>
      <c r="BE24" s="79">
        <v>1</v>
      </c>
      <c r="BF24" s="79">
        <v>2</v>
      </c>
      <c r="BG24" s="79">
        <v>1</v>
      </c>
      <c r="BH24" s="79">
        <v>4</v>
      </c>
      <c r="BI24" s="79">
        <v>6</v>
      </c>
      <c r="BJ24" s="79">
        <v>6</v>
      </c>
      <c r="BK24" s="71" t="s">
        <v>91</v>
      </c>
      <c r="BL24" s="71" t="s">
        <v>92</v>
      </c>
      <c r="BM24" s="81"/>
      <c r="BN24" s="81">
        <v>1.7499965</v>
      </c>
      <c r="BO24" s="81">
        <v>1.7499965</v>
      </c>
      <c r="BP24" s="81">
        <v>1.85039</v>
      </c>
      <c r="BQ24" s="81">
        <v>2.2440899999999999</v>
      </c>
      <c r="BR24" s="81">
        <v>2.6377899999999999</v>
      </c>
      <c r="BS24" s="81">
        <v>3.29</v>
      </c>
      <c r="BT24" s="107">
        <v>3.85</v>
      </c>
      <c r="BU24" s="81">
        <v>4.32</v>
      </c>
      <c r="BV24" s="81">
        <v>4.7699999999999996</v>
      </c>
      <c r="BW24" s="81">
        <v>5.0599999999999996</v>
      </c>
      <c r="BX24" s="81">
        <v>4.99</v>
      </c>
      <c r="BY24" s="81"/>
      <c r="BZ24" s="81"/>
      <c r="CA24" s="79"/>
      <c r="CB24" s="308"/>
      <c r="CC24" s="108">
        <v>41046</v>
      </c>
      <c r="CD24" s="83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  <c r="HU24" s="78"/>
      <c r="HV24" s="78"/>
      <c r="HW24" s="78"/>
      <c r="HX24" s="78"/>
      <c r="HY24" s="78"/>
      <c r="HZ24" s="78"/>
      <c r="IA24" s="78"/>
      <c r="IB24" s="78"/>
      <c r="IC24" s="78"/>
      <c r="ID24" s="78"/>
      <c r="IE24" s="78"/>
      <c r="IF24" s="78"/>
      <c r="IG24" s="78"/>
      <c r="IH24" s="78"/>
      <c r="II24" s="78"/>
      <c r="IJ24" s="78"/>
      <c r="IK24" s="78"/>
      <c r="IL24" s="78"/>
      <c r="IM24" s="78"/>
      <c r="IN24" s="78"/>
      <c r="IO24" s="78"/>
      <c r="IP24" s="78"/>
    </row>
    <row r="25" spans="1:250" ht="21" customHeight="1" x14ac:dyDescent="0.15">
      <c r="A25" s="40" t="s">
        <v>93</v>
      </c>
      <c r="B25" s="41">
        <v>1417</v>
      </c>
      <c r="C25" s="42" t="s">
        <v>41</v>
      </c>
      <c r="D25" s="43">
        <v>2012</v>
      </c>
      <c r="E25" s="43"/>
      <c r="F25" s="109"/>
      <c r="G25" s="42" t="s">
        <v>41</v>
      </c>
      <c r="H25" s="45" t="s">
        <v>42</v>
      </c>
      <c r="I25" s="44" t="s">
        <v>31</v>
      </c>
      <c r="J25" s="45" t="s">
        <v>43</v>
      </c>
      <c r="K25" s="45" t="s">
        <v>44</v>
      </c>
      <c r="L25" s="42" t="s">
        <v>41</v>
      </c>
      <c r="M25" s="40" t="s">
        <v>45</v>
      </c>
      <c r="N25" s="30"/>
      <c r="O25" s="33">
        <v>1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46">
        <v>0</v>
      </c>
      <c r="V25" s="46">
        <v>0</v>
      </c>
      <c r="W25" s="46">
        <v>0</v>
      </c>
      <c r="X25" s="46">
        <v>0</v>
      </c>
      <c r="Y25" s="46">
        <v>1</v>
      </c>
      <c r="Z25" s="46">
        <v>0</v>
      </c>
      <c r="AA25" s="44" t="s">
        <v>94</v>
      </c>
      <c r="AB25" s="30"/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30"/>
      <c r="AO25" s="33">
        <v>0</v>
      </c>
      <c r="AP25" s="33">
        <v>0</v>
      </c>
      <c r="AQ25" s="33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30"/>
      <c r="AY25" s="33">
        <v>1</v>
      </c>
      <c r="AZ25" s="33">
        <v>1</v>
      </c>
      <c r="BA25" s="33">
        <v>1</v>
      </c>
      <c r="BB25" s="33">
        <v>2</v>
      </c>
      <c r="BC25" s="33">
        <v>2</v>
      </c>
      <c r="BD25" s="33">
        <v>1</v>
      </c>
      <c r="BE25" s="46">
        <v>2</v>
      </c>
      <c r="BF25" s="46">
        <v>2</v>
      </c>
      <c r="BG25" s="46">
        <v>1</v>
      </c>
      <c r="BH25" s="46">
        <v>1</v>
      </c>
      <c r="BI25" s="46">
        <v>1</v>
      </c>
      <c r="BJ25" s="46">
        <v>1</v>
      </c>
      <c r="BK25" s="46"/>
      <c r="BL25" s="45"/>
      <c r="BM25" s="48"/>
      <c r="BN25" s="48">
        <v>1.8999961999999999</v>
      </c>
      <c r="BO25" s="48">
        <v>1.7499965</v>
      </c>
      <c r="BP25" s="48">
        <v>1.9684999999999999</v>
      </c>
      <c r="BQ25" s="48">
        <v>3.0708600000000001</v>
      </c>
      <c r="BR25" s="48">
        <v>3.6614100000000001</v>
      </c>
      <c r="BS25" s="48">
        <v>4.45</v>
      </c>
      <c r="BT25" s="33">
        <v>5.05</v>
      </c>
      <c r="BU25" s="48">
        <v>5.86</v>
      </c>
      <c r="BV25" s="48">
        <v>6.33</v>
      </c>
      <c r="BW25" s="48">
        <v>6.84</v>
      </c>
      <c r="BX25" s="48">
        <v>7.45</v>
      </c>
      <c r="BY25" s="48">
        <v>8.1</v>
      </c>
      <c r="BZ25" s="48">
        <v>8.9</v>
      </c>
      <c r="CA25" s="46"/>
      <c r="CB25" s="306">
        <f>SLOPE(BN25:BZ25,BN$3:BZ$3)</f>
        <v>0.57482060549174441</v>
      </c>
      <c r="CC25" s="49">
        <v>41046</v>
      </c>
      <c r="CD25" s="5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</row>
    <row r="26" spans="1:250" ht="21" customHeight="1" x14ac:dyDescent="0.15">
      <c r="A26" s="55" t="s">
        <v>95</v>
      </c>
      <c r="B26" s="56"/>
      <c r="C26" s="57" t="s">
        <v>58</v>
      </c>
      <c r="D26" s="58" t="s">
        <v>61</v>
      </c>
      <c r="E26" s="59"/>
      <c r="F26" s="60"/>
      <c r="G26" s="104"/>
      <c r="H26" s="62"/>
      <c r="I26" s="63"/>
      <c r="J26" s="55"/>
      <c r="K26" s="62"/>
      <c r="L26" s="57"/>
      <c r="M26" s="55" t="s">
        <v>60</v>
      </c>
      <c r="N26" s="62"/>
      <c r="O26" s="62"/>
      <c r="P26" s="62"/>
      <c r="Q26" s="62"/>
      <c r="R26" s="62"/>
      <c r="S26" s="62"/>
      <c r="T26" s="62"/>
      <c r="U26" s="64"/>
      <c r="V26" s="64"/>
      <c r="W26" s="64"/>
      <c r="X26" s="64"/>
      <c r="Y26" s="64"/>
      <c r="Z26" s="64"/>
      <c r="AA26" s="65"/>
      <c r="AB26" s="62"/>
      <c r="AC26" s="62"/>
      <c r="AD26" s="62"/>
      <c r="AE26" s="62"/>
      <c r="AF26" s="62"/>
      <c r="AG26" s="62"/>
      <c r="AH26" s="64"/>
      <c r="AI26" s="64"/>
      <c r="AJ26" s="64"/>
      <c r="AK26" s="64"/>
      <c r="AL26" s="64"/>
      <c r="AM26" s="64"/>
      <c r="AN26" s="62"/>
      <c r="AO26" s="62"/>
      <c r="AP26" s="62"/>
      <c r="AQ26" s="62"/>
      <c r="AR26" s="64"/>
      <c r="AS26" s="64"/>
      <c r="AT26" s="64"/>
      <c r="AU26" s="64"/>
      <c r="AV26" s="64"/>
      <c r="AW26" s="64"/>
      <c r="AX26" s="62"/>
      <c r="AY26" s="62"/>
      <c r="AZ26" s="62"/>
      <c r="BA26" s="62"/>
      <c r="BB26" s="62"/>
      <c r="BC26" s="62"/>
      <c r="BD26" s="110"/>
      <c r="BE26" s="64"/>
      <c r="BF26" s="64"/>
      <c r="BG26" s="64"/>
      <c r="BH26" s="64"/>
      <c r="BI26" s="64"/>
      <c r="BJ26" s="64"/>
      <c r="BK26" s="64"/>
      <c r="BL26" s="55"/>
      <c r="BM26" s="62"/>
      <c r="BN26" s="62"/>
      <c r="BO26" s="62"/>
      <c r="BP26" s="62"/>
      <c r="BQ26" s="62"/>
      <c r="BR26" s="62"/>
      <c r="BS26" s="62"/>
      <c r="BT26" s="62"/>
      <c r="BU26" s="66"/>
      <c r="BV26" s="66"/>
      <c r="BW26" s="66"/>
      <c r="BX26" s="66"/>
      <c r="BY26" s="66"/>
      <c r="BZ26" s="66"/>
      <c r="CA26" s="64"/>
      <c r="CB26" s="307"/>
      <c r="CC26" s="58" t="s">
        <v>61</v>
      </c>
      <c r="CD26" s="58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</row>
    <row r="27" spans="1:250" ht="21" customHeight="1" x14ac:dyDescent="0.15">
      <c r="A27" s="40" t="s">
        <v>96</v>
      </c>
      <c r="B27" s="51" t="s">
        <v>97</v>
      </c>
      <c r="C27" s="97"/>
      <c r="D27" s="49"/>
      <c r="E27" s="43"/>
      <c r="F27" s="38"/>
      <c r="G27" s="29"/>
      <c r="H27" s="48"/>
      <c r="I27" s="98"/>
      <c r="J27" s="30"/>
      <c r="K27" s="48"/>
      <c r="L27" s="97"/>
      <c r="M27" s="53"/>
      <c r="N27" s="30"/>
      <c r="O27" s="30"/>
      <c r="P27" s="30"/>
      <c r="Q27" s="30"/>
      <c r="R27" s="30"/>
      <c r="S27" s="30"/>
      <c r="T27" s="30"/>
      <c r="U27" s="46"/>
      <c r="V27" s="46"/>
      <c r="W27" s="46"/>
      <c r="X27" s="46"/>
      <c r="Y27" s="46"/>
      <c r="Z27" s="46"/>
      <c r="AA27" s="47"/>
      <c r="AB27" s="30"/>
      <c r="AC27" s="30"/>
      <c r="AD27" s="30"/>
      <c r="AE27" s="30"/>
      <c r="AF27" s="30"/>
      <c r="AG27" s="30"/>
      <c r="AH27" s="46"/>
      <c r="AI27" s="46"/>
      <c r="AJ27" s="46"/>
      <c r="AK27" s="46"/>
      <c r="AL27" s="46"/>
      <c r="AM27" s="46"/>
      <c r="AN27" s="30"/>
      <c r="AO27" s="30"/>
      <c r="AP27" s="30"/>
      <c r="AQ27" s="30"/>
      <c r="AR27" s="46"/>
      <c r="AS27" s="46"/>
      <c r="AT27" s="46"/>
      <c r="AU27" s="46"/>
      <c r="AV27" s="46"/>
      <c r="AW27" s="46"/>
      <c r="AX27" s="30"/>
      <c r="AY27" s="30"/>
      <c r="AZ27" s="30"/>
      <c r="BA27" s="30"/>
      <c r="BB27" s="30"/>
      <c r="BC27" s="30"/>
      <c r="BD27" s="54"/>
      <c r="BE27" s="46"/>
      <c r="BF27" s="46"/>
      <c r="BG27" s="46"/>
      <c r="BH27" s="46"/>
      <c r="BI27" s="46"/>
      <c r="BJ27" s="46"/>
      <c r="BK27" s="46"/>
      <c r="BL27" s="45"/>
      <c r="BM27" s="48"/>
      <c r="BN27" s="48"/>
      <c r="BO27" s="48"/>
      <c r="BP27" s="48"/>
      <c r="BQ27" s="48"/>
      <c r="BR27" s="48"/>
      <c r="BS27" s="48"/>
      <c r="BT27" s="30"/>
      <c r="BU27" s="48"/>
      <c r="BV27" s="48"/>
      <c r="BW27" s="48"/>
      <c r="BX27" s="48"/>
      <c r="BY27" s="48"/>
      <c r="BZ27" s="48"/>
      <c r="CA27" s="46"/>
      <c r="CB27" s="306"/>
      <c r="CC27" s="49"/>
      <c r="CD27" s="27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</row>
    <row r="28" spans="1:250" ht="21" customHeight="1" x14ac:dyDescent="0.15">
      <c r="A28" s="55" t="s">
        <v>98</v>
      </c>
      <c r="B28" s="111" t="s">
        <v>99</v>
      </c>
      <c r="C28" s="57" t="s">
        <v>63</v>
      </c>
      <c r="D28" s="58" t="s">
        <v>59</v>
      </c>
      <c r="E28" s="59"/>
      <c r="F28" s="67"/>
      <c r="G28" s="57"/>
      <c r="H28" s="62"/>
      <c r="I28" s="63"/>
      <c r="J28" s="55"/>
      <c r="K28" s="62"/>
      <c r="L28" s="112"/>
      <c r="M28" s="55" t="s">
        <v>100</v>
      </c>
      <c r="N28" s="62"/>
      <c r="O28" s="62"/>
      <c r="P28" s="62"/>
      <c r="Q28" s="62"/>
      <c r="R28" s="62"/>
      <c r="S28" s="62"/>
      <c r="T28" s="62"/>
      <c r="U28" s="64"/>
      <c r="V28" s="64"/>
      <c r="W28" s="64"/>
      <c r="X28" s="64"/>
      <c r="Y28" s="64"/>
      <c r="Z28" s="64"/>
      <c r="AA28" s="65"/>
      <c r="AB28" s="62"/>
      <c r="AC28" s="62"/>
      <c r="AD28" s="62"/>
      <c r="AE28" s="62"/>
      <c r="AF28" s="62"/>
      <c r="AG28" s="62"/>
      <c r="AH28" s="64"/>
      <c r="AI28" s="64"/>
      <c r="AJ28" s="64"/>
      <c r="AK28" s="64"/>
      <c r="AL28" s="64"/>
      <c r="AM28" s="64"/>
      <c r="AN28" s="62"/>
      <c r="AO28" s="62"/>
      <c r="AP28" s="62"/>
      <c r="AQ28" s="62"/>
      <c r="AR28" s="64"/>
      <c r="AS28" s="64"/>
      <c r="AT28" s="64"/>
      <c r="AU28" s="64"/>
      <c r="AV28" s="64"/>
      <c r="AW28" s="64"/>
      <c r="AX28" s="62"/>
      <c r="AY28" s="62"/>
      <c r="AZ28" s="62"/>
      <c r="BA28" s="62"/>
      <c r="BB28" s="62"/>
      <c r="BC28" s="62"/>
      <c r="BD28" s="62"/>
      <c r="BE28" s="64"/>
      <c r="BF28" s="64"/>
      <c r="BG28" s="64"/>
      <c r="BH28" s="64"/>
      <c r="BI28" s="64"/>
      <c r="BJ28" s="64"/>
      <c r="BK28" s="64"/>
      <c r="BL28" s="55"/>
      <c r="BM28" s="62"/>
      <c r="BN28" s="62"/>
      <c r="BO28" s="62"/>
      <c r="BP28" s="62"/>
      <c r="BQ28" s="62"/>
      <c r="BR28" s="62"/>
      <c r="BS28" s="62"/>
      <c r="BT28" s="62"/>
      <c r="BU28" s="66"/>
      <c r="BV28" s="66"/>
      <c r="BW28" s="66"/>
      <c r="BX28" s="66"/>
      <c r="BY28" s="66"/>
      <c r="BZ28" s="66"/>
      <c r="CA28" s="64"/>
      <c r="CB28" s="307"/>
      <c r="CC28" s="58" t="s">
        <v>59</v>
      </c>
      <c r="CD28" s="58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</row>
    <row r="29" spans="1:250" ht="21" customHeight="1" x14ac:dyDescent="0.15">
      <c r="A29" s="55" t="s">
        <v>101</v>
      </c>
      <c r="B29" s="111" t="s">
        <v>99</v>
      </c>
      <c r="C29" s="57" t="s">
        <v>63</v>
      </c>
      <c r="D29" s="58" t="s">
        <v>59</v>
      </c>
      <c r="E29" s="59"/>
      <c r="F29" s="67"/>
      <c r="G29" s="57"/>
      <c r="H29" s="62"/>
      <c r="I29" s="63"/>
      <c r="J29" s="55"/>
      <c r="K29" s="62"/>
      <c r="L29" s="112"/>
      <c r="M29" s="55" t="s">
        <v>100</v>
      </c>
      <c r="N29" s="62"/>
      <c r="O29" s="62"/>
      <c r="P29" s="62"/>
      <c r="Q29" s="62"/>
      <c r="R29" s="62"/>
      <c r="S29" s="62"/>
      <c r="T29" s="62"/>
      <c r="U29" s="64"/>
      <c r="V29" s="64"/>
      <c r="W29" s="64"/>
      <c r="X29" s="64"/>
      <c r="Y29" s="64"/>
      <c r="Z29" s="64"/>
      <c r="AA29" s="65"/>
      <c r="AB29" s="62"/>
      <c r="AC29" s="62"/>
      <c r="AD29" s="62"/>
      <c r="AE29" s="62"/>
      <c r="AF29" s="62"/>
      <c r="AG29" s="62"/>
      <c r="AH29" s="64"/>
      <c r="AI29" s="64"/>
      <c r="AJ29" s="64"/>
      <c r="AK29" s="64"/>
      <c r="AL29" s="64"/>
      <c r="AM29" s="64"/>
      <c r="AN29" s="62"/>
      <c r="AO29" s="62"/>
      <c r="AP29" s="62"/>
      <c r="AQ29" s="62"/>
      <c r="AR29" s="64"/>
      <c r="AS29" s="64"/>
      <c r="AT29" s="64"/>
      <c r="AU29" s="64"/>
      <c r="AV29" s="64"/>
      <c r="AW29" s="64"/>
      <c r="AX29" s="62"/>
      <c r="AY29" s="62"/>
      <c r="AZ29" s="62"/>
      <c r="BA29" s="62"/>
      <c r="BB29" s="62"/>
      <c r="BC29" s="62"/>
      <c r="BD29" s="62"/>
      <c r="BE29" s="64"/>
      <c r="BF29" s="64"/>
      <c r="BG29" s="64"/>
      <c r="BH29" s="64"/>
      <c r="BI29" s="64"/>
      <c r="BJ29" s="64"/>
      <c r="BK29" s="64"/>
      <c r="BL29" s="55"/>
      <c r="BM29" s="62"/>
      <c r="BN29" s="62"/>
      <c r="BO29" s="62"/>
      <c r="BP29" s="62"/>
      <c r="BQ29" s="62"/>
      <c r="BR29" s="62"/>
      <c r="BS29" s="62"/>
      <c r="BT29" s="62"/>
      <c r="BU29" s="66"/>
      <c r="BV29" s="66"/>
      <c r="BW29" s="66"/>
      <c r="BX29" s="66"/>
      <c r="BY29" s="66"/>
      <c r="BZ29" s="66"/>
      <c r="CA29" s="64"/>
      <c r="CB29" s="307"/>
      <c r="CC29" s="58" t="s">
        <v>59</v>
      </c>
      <c r="CD29" s="58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</row>
    <row r="30" spans="1:250" ht="21" customHeight="1" x14ac:dyDescent="0.15">
      <c r="A30" s="40" t="s">
        <v>102</v>
      </c>
      <c r="B30" s="113" t="s">
        <v>99</v>
      </c>
      <c r="C30" s="42" t="s">
        <v>103</v>
      </c>
      <c r="D30" s="43">
        <v>2012</v>
      </c>
      <c r="E30" s="43"/>
      <c r="F30" s="38"/>
      <c r="G30" s="42" t="s">
        <v>103</v>
      </c>
      <c r="H30" s="48"/>
      <c r="I30" s="44" t="s">
        <v>74</v>
      </c>
      <c r="J30" s="45" t="s">
        <v>104</v>
      </c>
      <c r="K30" s="45" t="s">
        <v>76</v>
      </c>
      <c r="L30" s="42" t="s">
        <v>103</v>
      </c>
      <c r="M30" s="40" t="s">
        <v>105</v>
      </c>
      <c r="N30" s="30"/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46">
        <v>1</v>
      </c>
      <c r="V30" s="46">
        <v>1</v>
      </c>
      <c r="W30" s="46">
        <v>0</v>
      </c>
      <c r="X30" s="46">
        <v>0</v>
      </c>
      <c r="Y30" s="46">
        <v>0</v>
      </c>
      <c r="Z30" s="46">
        <v>0</v>
      </c>
      <c r="AA30" s="47"/>
      <c r="AB30" s="30"/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30"/>
      <c r="AO30" s="33">
        <v>0</v>
      </c>
      <c r="AP30" s="33">
        <v>0</v>
      </c>
      <c r="AQ30" s="33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30"/>
      <c r="AY30" s="33">
        <v>1</v>
      </c>
      <c r="AZ30" s="33">
        <v>1</v>
      </c>
      <c r="BA30" s="33">
        <v>1</v>
      </c>
      <c r="BB30" s="33">
        <v>1</v>
      </c>
      <c r="BC30" s="33">
        <v>1</v>
      </c>
      <c r="BD30" s="33">
        <v>1</v>
      </c>
      <c r="BE30" s="46">
        <v>2</v>
      </c>
      <c r="BF30" s="46">
        <v>2</v>
      </c>
      <c r="BG30" s="46">
        <v>1</v>
      </c>
      <c r="BH30" s="46">
        <v>1</v>
      </c>
      <c r="BI30" s="46">
        <v>1</v>
      </c>
      <c r="BJ30" s="46">
        <v>1</v>
      </c>
      <c r="BK30" s="46"/>
      <c r="BL30" s="45"/>
      <c r="BM30" s="48"/>
      <c r="BN30" s="48">
        <v>1.6999966</v>
      </c>
      <c r="BO30" s="48">
        <v>1.499997</v>
      </c>
      <c r="BP30" s="48">
        <v>1.6141700000000001</v>
      </c>
      <c r="BQ30" s="48">
        <v>2.0472399999999999</v>
      </c>
      <c r="BR30" s="48">
        <v>2.6771600000000002</v>
      </c>
      <c r="BS30" s="48">
        <v>3.34</v>
      </c>
      <c r="BT30" s="33">
        <v>3.93</v>
      </c>
      <c r="BU30" s="48">
        <v>4.8</v>
      </c>
      <c r="BV30" s="48">
        <v>5.43</v>
      </c>
      <c r="BW30" s="48">
        <v>6.06</v>
      </c>
      <c r="BX30" s="48">
        <v>6.49</v>
      </c>
      <c r="BY30" s="48">
        <v>6.91</v>
      </c>
      <c r="BZ30" s="48">
        <v>7.43</v>
      </c>
      <c r="CA30" s="46"/>
      <c r="CB30" s="306">
        <f>SLOPE(BN30:BZ30,BN$3:BZ$3)</f>
        <v>0.501933476022972</v>
      </c>
      <c r="CC30" s="49">
        <v>41046</v>
      </c>
      <c r="CD30" s="5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</row>
    <row r="31" spans="1:250" ht="21" customHeight="1" x14ac:dyDescent="0.15">
      <c r="A31" s="40" t="s">
        <v>106</v>
      </c>
      <c r="B31" s="113" t="s">
        <v>99</v>
      </c>
      <c r="C31" s="42" t="s">
        <v>107</v>
      </c>
      <c r="D31" s="43">
        <v>2012</v>
      </c>
      <c r="E31" s="43"/>
      <c r="F31" s="38"/>
      <c r="G31" s="42" t="s">
        <v>107</v>
      </c>
      <c r="H31" s="48"/>
      <c r="I31" s="44" t="s">
        <v>74</v>
      </c>
      <c r="J31" s="45" t="s">
        <v>108</v>
      </c>
      <c r="K31" s="45" t="s">
        <v>109</v>
      </c>
      <c r="L31" s="42" t="s">
        <v>107</v>
      </c>
      <c r="M31" s="40" t="s">
        <v>110</v>
      </c>
      <c r="N31" s="30"/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7"/>
      <c r="AB31" s="30"/>
      <c r="AC31" s="33">
        <v>0</v>
      </c>
      <c r="AD31" s="33">
        <v>5</v>
      </c>
      <c r="AE31" s="33">
        <v>5</v>
      </c>
      <c r="AF31" s="33">
        <v>0</v>
      </c>
      <c r="AG31" s="33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30"/>
      <c r="AO31" s="33">
        <v>0</v>
      </c>
      <c r="AP31" s="33">
        <v>0</v>
      </c>
      <c r="AQ31" s="33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30"/>
      <c r="AY31" s="33">
        <v>1</v>
      </c>
      <c r="AZ31" s="33">
        <v>2</v>
      </c>
      <c r="BA31" s="33">
        <v>1</v>
      </c>
      <c r="BB31" s="33">
        <v>1</v>
      </c>
      <c r="BC31" s="33">
        <v>2</v>
      </c>
      <c r="BD31" s="33">
        <v>1</v>
      </c>
      <c r="BE31" s="46">
        <v>2</v>
      </c>
      <c r="BF31" s="46">
        <v>2</v>
      </c>
      <c r="BG31" s="46">
        <v>1</v>
      </c>
      <c r="BH31" s="46">
        <v>1</v>
      </c>
      <c r="BI31" s="46">
        <v>1</v>
      </c>
      <c r="BJ31" s="46">
        <v>1</v>
      </c>
      <c r="BK31" s="46"/>
      <c r="BL31" s="45"/>
      <c r="BM31" s="48"/>
      <c r="BN31" s="48">
        <v>2.1999955999999998</v>
      </c>
      <c r="BO31" s="48">
        <v>2.1999955999999998</v>
      </c>
      <c r="BP31" s="48">
        <v>2.2440899999999999</v>
      </c>
      <c r="BQ31" s="48">
        <v>2.6377899999999999</v>
      </c>
      <c r="BR31" s="48">
        <v>2.8740100000000002</v>
      </c>
      <c r="BS31" s="48">
        <v>3.22</v>
      </c>
      <c r="BT31" s="33">
        <v>3.6</v>
      </c>
      <c r="BU31" s="48">
        <v>3.98</v>
      </c>
      <c r="BV31" s="48">
        <v>4.4000000000000004</v>
      </c>
      <c r="BW31" s="48">
        <v>4.87</v>
      </c>
      <c r="BX31" s="48">
        <v>5.33</v>
      </c>
      <c r="BY31" s="48">
        <v>5.91</v>
      </c>
      <c r="BZ31" s="48">
        <v>6.46</v>
      </c>
      <c r="CA31" s="46"/>
      <c r="CB31" s="306">
        <f>SLOPE(BN31:BZ31,BN$3:BZ$3)</f>
        <v>0.33521696597272072</v>
      </c>
      <c r="CC31" s="49">
        <v>41046</v>
      </c>
      <c r="CD31" s="5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</row>
    <row r="32" spans="1:250" ht="21" customHeight="1" x14ac:dyDescent="0.15">
      <c r="A32" s="40" t="s">
        <v>111</v>
      </c>
      <c r="B32" s="113" t="s">
        <v>112</v>
      </c>
      <c r="C32" s="29"/>
      <c r="D32" s="52"/>
      <c r="E32" s="43"/>
      <c r="F32" s="38"/>
      <c r="G32" s="29"/>
      <c r="H32" s="48"/>
      <c r="I32" s="98"/>
      <c r="J32" s="30"/>
      <c r="K32" s="48"/>
      <c r="L32" s="29"/>
      <c r="M32" s="53"/>
      <c r="N32" s="30"/>
      <c r="O32" s="30"/>
      <c r="P32" s="30"/>
      <c r="Q32" s="30"/>
      <c r="R32" s="30"/>
      <c r="S32" s="30"/>
      <c r="T32" s="30"/>
      <c r="U32" s="46"/>
      <c r="V32" s="46"/>
      <c r="W32" s="46"/>
      <c r="X32" s="46"/>
      <c r="Y32" s="46"/>
      <c r="Z32" s="46"/>
      <c r="AA32" s="47"/>
      <c r="AB32" s="30"/>
      <c r="AC32" s="30"/>
      <c r="AD32" s="30"/>
      <c r="AE32" s="30"/>
      <c r="AF32" s="30"/>
      <c r="AG32" s="30"/>
      <c r="AH32" s="46"/>
      <c r="AI32" s="46"/>
      <c r="AJ32" s="46"/>
      <c r="AK32" s="46"/>
      <c r="AL32" s="46"/>
      <c r="AM32" s="46"/>
      <c r="AN32" s="30"/>
      <c r="AO32" s="30"/>
      <c r="AP32" s="30"/>
      <c r="AQ32" s="30"/>
      <c r="AR32" s="46"/>
      <c r="AS32" s="46"/>
      <c r="AT32" s="46"/>
      <c r="AU32" s="46"/>
      <c r="AV32" s="46"/>
      <c r="AW32" s="46"/>
      <c r="AX32" s="30"/>
      <c r="AY32" s="30"/>
      <c r="AZ32" s="30"/>
      <c r="BA32" s="30"/>
      <c r="BB32" s="30"/>
      <c r="BC32" s="30"/>
      <c r="BD32" s="54"/>
      <c r="BE32" s="46"/>
      <c r="BF32" s="46"/>
      <c r="BG32" s="46"/>
      <c r="BH32" s="46"/>
      <c r="BI32" s="46"/>
      <c r="BJ32" s="46"/>
      <c r="BK32" s="46"/>
      <c r="BL32" s="45"/>
      <c r="BM32" s="48"/>
      <c r="BN32" s="48"/>
      <c r="BO32" s="48"/>
      <c r="BP32" s="48"/>
      <c r="BQ32" s="48"/>
      <c r="BR32" s="48"/>
      <c r="BS32" s="48"/>
      <c r="BT32" s="30"/>
      <c r="BU32" s="48"/>
      <c r="BV32" s="48"/>
      <c r="BW32" s="48"/>
      <c r="BX32" s="48"/>
      <c r="BY32" s="48"/>
      <c r="BZ32" s="48"/>
      <c r="CA32" s="46"/>
      <c r="CB32" s="306"/>
      <c r="CC32" s="49"/>
      <c r="CD32" s="27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</row>
    <row r="33" spans="1:250" ht="21" customHeight="1" x14ac:dyDescent="0.15">
      <c r="A33" s="40" t="s">
        <v>113</v>
      </c>
      <c r="B33" s="114" t="s">
        <v>114</v>
      </c>
      <c r="C33" s="42" t="s">
        <v>115</v>
      </c>
      <c r="D33" s="43">
        <v>2012</v>
      </c>
      <c r="E33" s="43"/>
      <c r="F33" s="38"/>
      <c r="G33" s="42" t="s">
        <v>115</v>
      </c>
      <c r="H33" s="48"/>
      <c r="I33" s="44" t="s">
        <v>74</v>
      </c>
      <c r="J33" s="45" t="s">
        <v>116</v>
      </c>
      <c r="K33" s="45" t="s">
        <v>117</v>
      </c>
      <c r="L33" s="42" t="s">
        <v>115</v>
      </c>
      <c r="M33" s="40" t="s">
        <v>118</v>
      </c>
      <c r="N33" s="48"/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7"/>
      <c r="AB33" s="30"/>
      <c r="AC33" s="33">
        <v>0</v>
      </c>
      <c r="AD33" s="33">
        <v>1</v>
      </c>
      <c r="AE33" s="33">
        <v>0</v>
      </c>
      <c r="AF33" s="33">
        <v>0</v>
      </c>
      <c r="AG33" s="33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5</v>
      </c>
      <c r="AN33" s="30"/>
      <c r="AO33" s="33">
        <v>0</v>
      </c>
      <c r="AP33" s="33">
        <v>1</v>
      </c>
      <c r="AQ33" s="33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30"/>
      <c r="AY33" s="33">
        <v>1</v>
      </c>
      <c r="AZ33" s="33">
        <v>1</v>
      </c>
      <c r="BA33" s="33">
        <v>1</v>
      </c>
      <c r="BB33" s="33">
        <v>2</v>
      </c>
      <c r="BC33" s="33">
        <v>1</v>
      </c>
      <c r="BD33" s="33">
        <v>1</v>
      </c>
      <c r="BE33" s="46">
        <v>1</v>
      </c>
      <c r="BF33" s="46">
        <v>1</v>
      </c>
      <c r="BG33" s="46">
        <v>1</v>
      </c>
      <c r="BH33" s="46">
        <v>1</v>
      </c>
      <c r="BI33" s="46">
        <v>1</v>
      </c>
      <c r="BJ33" s="46">
        <v>1</v>
      </c>
      <c r="BK33" s="46"/>
      <c r="BL33" s="45"/>
      <c r="BM33" s="48"/>
      <c r="BN33" s="48">
        <v>1.499997</v>
      </c>
      <c r="BO33" s="48">
        <v>1.499997</v>
      </c>
      <c r="BP33" s="48">
        <v>1.5748</v>
      </c>
      <c r="BQ33" s="48">
        <v>2.2834599999999998</v>
      </c>
      <c r="BR33" s="48">
        <v>2.4409399999999999</v>
      </c>
      <c r="BS33" s="48">
        <v>2.97</v>
      </c>
      <c r="BT33" s="33">
        <v>3.51</v>
      </c>
      <c r="BU33" s="48">
        <v>4.2</v>
      </c>
      <c r="BV33" s="48">
        <v>4.8499999999999996</v>
      </c>
      <c r="BW33" s="48">
        <v>5.6</v>
      </c>
      <c r="BX33" s="48">
        <v>6.05</v>
      </c>
      <c r="BY33" s="48">
        <v>6.72</v>
      </c>
      <c r="BZ33" s="48">
        <v>7.43</v>
      </c>
      <c r="CA33" s="46"/>
      <c r="CB33" s="306">
        <f>SLOPE(BN33:BZ33,BN$3:BZ$3)</f>
        <v>0.47915890488155061</v>
      </c>
      <c r="CC33" s="49">
        <v>41046</v>
      </c>
      <c r="CD33" s="5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</row>
    <row r="34" spans="1:250" ht="21" customHeight="1" x14ac:dyDescent="0.15">
      <c r="A34" s="71" t="s">
        <v>119</v>
      </c>
      <c r="B34" s="115" t="s">
        <v>114</v>
      </c>
      <c r="C34" s="73" t="s">
        <v>120</v>
      </c>
      <c r="D34" s="75">
        <v>2012</v>
      </c>
      <c r="E34" s="75">
        <v>2013</v>
      </c>
      <c r="F34" s="116">
        <v>1</v>
      </c>
      <c r="G34" s="73"/>
      <c r="H34" s="81"/>
      <c r="I34" s="106"/>
      <c r="J34" s="71"/>
      <c r="K34" s="78"/>
      <c r="L34" s="73" t="s">
        <v>120</v>
      </c>
      <c r="M34" s="71" t="s">
        <v>121</v>
      </c>
      <c r="N34" s="78"/>
      <c r="O34" s="107">
        <v>0</v>
      </c>
      <c r="P34" s="107">
        <v>0</v>
      </c>
      <c r="Q34" s="117"/>
      <c r="R34" s="118"/>
      <c r="S34" s="118"/>
      <c r="T34" s="118"/>
      <c r="U34" s="118"/>
      <c r="V34" s="118"/>
      <c r="W34" s="118"/>
      <c r="X34" s="118"/>
      <c r="Y34" s="118"/>
      <c r="Z34" s="119"/>
      <c r="AA34" s="80"/>
      <c r="AB34" s="78"/>
      <c r="AC34" s="107">
        <v>0</v>
      </c>
      <c r="AD34" s="107">
        <v>100</v>
      </c>
      <c r="AE34" s="117"/>
      <c r="AF34" s="118"/>
      <c r="AG34" s="118"/>
      <c r="AH34" s="118"/>
      <c r="AI34" s="118"/>
      <c r="AJ34" s="118"/>
      <c r="AK34" s="118"/>
      <c r="AL34" s="118"/>
      <c r="AM34" s="119"/>
      <c r="AN34" s="78"/>
      <c r="AO34" s="117"/>
      <c r="AP34" s="118"/>
      <c r="AQ34" s="118"/>
      <c r="AR34" s="118"/>
      <c r="AS34" s="118"/>
      <c r="AT34" s="118"/>
      <c r="AU34" s="118"/>
      <c r="AV34" s="118"/>
      <c r="AW34" s="119"/>
      <c r="AX34" s="78"/>
      <c r="AY34" s="107">
        <v>3</v>
      </c>
      <c r="AZ34" s="107">
        <v>5</v>
      </c>
      <c r="BA34" s="120">
        <v>6</v>
      </c>
      <c r="BB34" s="121">
        <v>6</v>
      </c>
      <c r="BC34" s="121">
        <v>6</v>
      </c>
      <c r="BD34" s="121">
        <v>6</v>
      </c>
      <c r="BE34" s="121">
        <v>6</v>
      </c>
      <c r="BF34" s="121">
        <v>6</v>
      </c>
      <c r="BG34" s="121">
        <v>6</v>
      </c>
      <c r="BH34" s="121">
        <v>6</v>
      </c>
      <c r="BI34" s="121">
        <v>6</v>
      </c>
      <c r="BJ34" s="122">
        <v>6</v>
      </c>
      <c r="BK34" s="123" t="s">
        <v>68</v>
      </c>
      <c r="BL34" s="71"/>
      <c r="BM34" s="81"/>
      <c r="BN34" s="81"/>
      <c r="BO34" s="81"/>
      <c r="BP34" s="81"/>
      <c r="BQ34" s="117"/>
      <c r="BR34" s="118"/>
      <c r="BS34" s="118"/>
      <c r="BT34" s="118"/>
      <c r="BU34" s="118"/>
      <c r="BV34" s="118"/>
      <c r="BW34" s="118"/>
      <c r="BX34" s="118"/>
      <c r="BY34" s="118"/>
      <c r="BZ34" s="124"/>
      <c r="CA34" s="79"/>
      <c r="CB34" s="308"/>
      <c r="CC34" s="108">
        <v>41036</v>
      </c>
      <c r="CD34" s="83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  <c r="IO34" s="78"/>
      <c r="IP34" s="78"/>
    </row>
    <row r="35" spans="1:250" ht="21" customHeight="1" x14ac:dyDescent="0.15">
      <c r="A35" s="40" t="s">
        <v>122</v>
      </c>
      <c r="B35" s="114" t="s">
        <v>114</v>
      </c>
      <c r="C35" s="42" t="s">
        <v>120</v>
      </c>
      <c r="D35" s="43">
        <v>2015</v>
      </c>
      <c r="E35" s="43"/>
      <c r="F35" s="38"/>
      <c r="G35" s="42" t="s">
        <v>120</v>
      </c>
      <c r="H35" s="48"/>
      <c r="I35" s="44" t="s">
        <v>74</v>
      </c>
      <c r="J35" s="45" t="s">
        <v>108</v>
      </c>
      <c r="K35" s="45" t="s">
        <v>109</v>
      </c>
      <c r="L35" s="42" t="s">
        <v>120</v>
      </c>
      <c r="M35" s="40" t="s">
        <v>121</v>
      </c>
      <c r="N35" s="30"/>
      <c r="O35" s="30"/>
      <c r="P35" s="30"/>
      <c r="Q35" s="33">
        <v>0</v>
      </c>
      <c r="R35" s="33">
        <v>0</v>
      </c>
      <c r="S35" s="33">
        <v>0</v>
      </c>
      <c r="T35" s="33">
        <v>0</v>
      </c>
      <c r="U35" s="46">
        <v>1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7"/>
      <c r="AB35" s="30"/>
      <c r="AC35" s="30"/>
      <c r="AD35" s="30"/>
      <c r="AE35" s="33">
        <v>5</v>
      </c>
      <c r="AF35" s="33">
        <v>0</v>
      </c>
      <c r="AG35" s="33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30"/>
      <c r="AO35" s="33">
        <v>0</v>
      </c>
      <c r="AP35" s="33">
        <v>0</v>
      </c>
      <c r="AQ35" s="33">
        <v>0</v>
      </c>
      <c r="AR35" s="46">
        <v>0</v>
      </c>
      <c r="AS35" s="46">
        <v>1</v>
      </c>
      <c r="AT35" s="46">
        <v>0</v>
      </c>
      <c r="AU35" s="46">
        <v>0</v>
      </c>
      <c r="AV35" s="46">
        <v>0</v>
      </c>
      <c r="AW35" s="46">
        <v>0</v>
      </c>
      <c r="AX35" s="30"/>
      <c r="AY35" s="30"/>
      <c r="AZ35" s="30"/>
      <c r="BA35" s="33">
        <v>1</v>
      </c>
      <c r="BB35" s="33">
        <v>1</v>
      </c>
      <c r="BC35" s="33">
        <v>1</v>
      </c>
      <c r="BD35" s="33">
        <v>1</v>
      </c>
      <c r="BE35" s="46">
        <v>2</v>
      </c>
      <c r="BF35" s="46">
        <v>2</v>
      </c>
      <c r="BG35" s="46">
        <v>1</v>
      </c>
      <c r="BH35" s="46">
        <v>1</v>
      </c>
      <c r="BI35" s="46">
        <v>1</v>
      </c>
      <c r="BJ35" s="46">
        <v>1</v>
      </c>
      <c r="BK35" s="46"/>
      <c r="BL35" s="45"/>
      <c r="BM35" s="48"/>
      <c r="BN35" s="48"/>
      <c r="BO35" s="48"/>
      <c r="BP35" s="48"/>
      <c r="BQ35" s="48">
        <v>1.2204699999999999</v>
      </c>
      <c r="BR35" s="48">
        <v>1.37795</v>
      </c>
      <c r="BS35" s="48">
        <v>1.59</v>
      </c>
      <c r="BT35" s="33">
        <v>1.84</v>
      </c>
      <c r="BU35" s="48">
        <v>2.12</v>
      </c>
      <c r="BV35" s="48">
        <v>2.2999999999999998</v>
      </c>
      <c r="BW35" s="48">
        <v>2.4</v>
      </c>
      <c r="BX35" s="48">
        <v>2.56</v>
      </c>
      <c r="BY35" s="48">
        <v>2.82</v>
      </c>
      <c r="BZ35" s="48">
        <v>3.12</v>
      </c>
      <c r="CA35" s="46"/>
      <c r="CB35" s="306">
        <f>SLOPE(BN35:BZ35,BN$3:BZ$3)</f>
        <v>0.20545527272727274</v>
      </c>
      <c r="CC35" s="49">
        <v>41974</v>
      </c>
      <c r="CD35" s="5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</row>
    <row r="36" spans="1:250" ht="21" customHeight="1" x14ac:dyDescent="0.15">
      <c r="A36" s="71" t="s">
        <v>123</v>
      </c>
      <c r="B36" s="115" t="s">
        <v>114</v>
      </c>
      <c r="C36" s="73" t="s">
        <v>124</v>
      </c>
      <c r="D36" s="75">
        <v>2012</v>
      </c>
      <c r="E36" s="75">
        <v>2013</v>
      </c>
      <c r="F36" s="116">
        <v>1</v>
      </c>
      <c r="G36" s="73"/>
      <c r="H36" s="81"/>
      <c r="I36" s="106"/>
      <c r="J36" s="71"/>
      <c r="K36" s="78"/>
      <c r="L36" s="73" t="s">
        <v>124</v>
      </c>
      <c r="M36" s="71" t="s">
        <v>125</v>
      </c>
      <c r="N36" s="78"/>
      <c r="O36" s="78"/>
      <c r="P36" s="78"/>
      <c r="Q36" s="117"/>
      <c r="R36" s="118"/>
      <c r="S36" s="118"/>
      <c r="T36" s="118"/>
      <c r="U36" s="118"/>
      <c r="V36" s="118"/>
      <c r="W36" s="118"/>
      <c r="X36" s="118"/>
      <c r="Y36" s="118"/>
      <c r="Z36" s="122"/>
      <c r="AA36" s="125"/>
      <c r="AB36" s="78"/>
      <c r="AC36" s="78"/>
      <c r="AD36" s="78"/>
      <c r="AE36" s="117"/>
      <c r="AF36" s="118"/>
      <c r="AG36" s="118"/>
      <c r="AH36" s="118"/>
      <c r="AI36" s="118"/>
      <c r="AJ36" s="118"/>
      <c r="AK36" s="118"/>
      <c r="AL36" s="118"/>
      <c r="AM36" s="119"/>
      <c r="AN36" s="78"/>
      <c r="AO36" s="117"/>
      <c r="AP36" s="118"/>
      <c r="AQ36" s="118"/>
      <c r="AR36" s="118"/>
      <c r="AS36" s="118"/>
      <c r="AT36" s="118"/>
      <c r="AU36" s="118"/>
      <c r="AV36" s="118"/>
      <c r="AW36" s="119"/>
      <c r="AX36" s="78"/>
      <c r="AY36" s="107">
        <v>5</v>
      </c>
      <c r="AZ36" s="107">
        <v>5</v>
      </c>
      <c r="BA36" s="120">
        <v>6</v>
      </c>
      <c r="BB36" s="121">
        <v>6</v>
      </c>
      <c r="BC36" s="121">
        <v>6</v>
      </c>
      <c r="BD36" s="121">
        <v>6</v>
      </c>
      <c r="BE36" s="121">
        <v>6</v>
      </c>
      <c r="BF36" s="121">
        <v>6</v>
      </c>
      <c r="BG36" s="121">
        <v>6</v>
      </c>
      <c r="BH36" s="121">
        <v>6</v>
      </c>
      <c r="BI36" s="121">
        <v>6</v>
      </c>
      <c r="BJ36" s="122">
        <v>6</v>
      </c>
      <c r="BK36" s="123" t="s">
        <v>68</v>
      </c>
      <c r="BL36" s="71"/>
      <c r="BM36" s="81"/>
      <c r="BN36" s="81"/>
      <c r="BO36" s="81"/>
      <c r="BP36" s="81"/>
      <c r="BQ36" s="117"/>
      <c r="BR36" s="118"/>
      <c r="BS36" s="118"/>
      <c r="BT36" s="118"/>
      <c r="BU36" s="118"/>
      <c r="BV36" s="118"/>
      <c r="BW36" s="118"/>
      <c r="BX36" s="118"/>
      <c r="BY36" s="118"/>
      <c r="BZ36" s="124"/>
      <c r="CA36" s="79"/>
      <c r="CB36" s="308"/>
      <c r="CC36" s="108">
        <v>41036</v>
      </c>
      <c r="CD36" s="83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  <c r="FW36" s="78"/>
      <c r="FX36" s="78"/>
      <c r="FY36" s="78"/>
      <c r="FZ36" s="78"/>
      <c r="GA36" s="78"/>
      <c r="GB36" s="78"/>
      <c r="GC36" s="78"/>
      <c r="GD36" s="78"/>
      <c r="GE36" s="78"/>
      <c r="GF36" s="78"/>
      <c r="GG36" s="78"/>
      <c r="GH36" s="78"/>
      <c r="GI36" s="78"/>
      <c r="GJ36" s="78"/>
      <c r="GK36" s="78"/>
      <c r="GL36" s="78"/>
      <c r="GM36" s="78"/>
      <c r="GN36" s="78"/>
      <c r="GO36" s="78"/>
      <c r="GP36" s="78"/>
      <c r="GQ36" s="78"/>
      <c r="GR36" s="78"/>
      <c r="GS36" s="78"/>
      <c r="GT36" s="78"/>
      <c r="GU36" s="78"/>
      <c r="GV36" s="78"/>
      <c r="GW36" s="78"/>
      <c r="GX36" s="78"/>
      <c r="GY36" s="78"/>
      <c r="GZ36" s="78"/>
      <c r="HA36" s="78"/>
      <c r="HB36" s="78"/>
      <c r="HC36" s="78"/>
      <c r="HD36" s="78"/>
      <c r="HE36" s="78"/>
      <c r="HF36" s="78"/>
      <c r="HG36" s="78"/>
      <c r="HH36" s="78"/>
      <c r="HI36" s="78"/>
      <c r="HJ36" s="78"/>
      <c r="HK36" s="78"/>
      <c r="HL36" s="78"/>
      <c r="HM36" s="78"/>
      <c r="HN36" s="78"/>
      <c r="HO36" s="78"/>
      <c r="HP36" s="78"/>
      <c r="HQ36" s="78"/>
      <c r="HR36" s="78"/>
      <c r="HS36" s="78"/>
      <c r="HT36" s="78"/>
      <c r="HU36" s="78"/>
      <c r="HV36" s="78"/>
      <c r="HW36" s="78"/>
      <c r="HX36" s="78"/>
      <c r="HY36" s="78"/>
      <c r="HZ36" s="78"/>
      <c r="IA36" s="78"/>
      <c r="IB36" s="78"/>
      <c r="IC36" s="78"/>
      <c r="ID36" s="78"/>
      <c r="IE36" s="78"/>
      <c r="IF36" s="78"/>
      <c r="IG36" s="78"/>
      <c r="IH36" s="78"/>
      <c r="II36" s="78"/>
      <c r="IJ36" s="78"/>
      <c r="IK36" s="78"/>
      <c r="IL36" s="78"/>
      <c r="IM36" s="78"/>
      <c r="IN36" s="78"/>
      <c r="IO36" s="78"/>
      <c r="IP36" s="78"/>
    </row>
    <row r="37" spans="1:250" ht="21" customHeight="1" x14ac:dyDescent="0.15">
      <c r="A37" s="40" t="s">
        <v>126</v>
      </c>
      <c r="B37" s="114" t="s">
        <v>114</v>
      </c>
      <c r="C37" s="42" t="s">
        <v>124</v>
      </c>
      <c r="D37" s="43">
        <v>2015</v>
      </c>
      <c r="E37" s="43"/>
      <c r="F37" s="38"/>
      <c r="G37" s="42" t="s">
        <v>124</v>
      </c>
      <c r="H37" s="48"/>
      <c r="I37" s="44" t="s">
        <v>74</v>
      </c>
      <c r="J37" s="45" t="s">
        <v>108</v>
      </c>
      <c r="K37" s="45" t="s">
        <v>109</v>
      </c>
      <c r="L37" s="42" t="s">
        <v>124</v>
      </c>
      <c r="M37" s="40" t="s">
        <v>125</v>
      </c>
      <c r="N37" s="30"/>
      <c r="O37" s="30"/>
      <c r="P37" s="30"/>
      <c r="Q37" s="33">
        <v>0</v>
      </c>
      <c r="R37" s="33">
        <v>0</v>
      </c>
      <c r="S37" s="33">
        <v>0</v>
      </c>
      <c r="T37" s="33">
        <v>2</v>
      </c>
      <c r="U37" s="46">
        <v>1</v>
      </c>
      <c r="V37" s="46">
        <v>1</v>
      </c>
      <c r="W37" s="46">
        <v>2</v>
      </c>
      <c r="X37" s="46">
        <v>1</v>
      </c>
      <c r="Y37" s="46">
        <v>1</v>
      </c>
      <c r="Z37" s="46">
        <v>0</v>
      </c>
      <c r="AA37" s="44" t="s">
        <v>94</v>
      </c>
      <c r="AB37" s="30"/>
      <c r="AC37" s="30"/>
      <c r="AD37" s="30"/>
      <c r="AE37" s="33">
        <v>0</v>
      </c>
      <c r="AF37" s="33">
        <v>0</v>
      </c>
      <c r="AG37" s="33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20</v>
      </c>
      <c r="AN37" s="30"/>
      <c r="AO37" s="33">
        <v>0</v>
      </c>
      <c r="AP37" s="33">
        <v>0</v>
      </c>
      <c r="AQ37" s="33">
        <v>0</v>
      </c>
      <c r="AR37" s="46">
        <v>0</v>
      </c>
      <c r="AS37" s="46">
        <v>2</v>
      </c>
      <c r="AT37" s="46">
        <v>0</v>
      </c>
      <c r="AU37" s="46">
        <v>0</v>
      </c>
      <c r="AV37" s="46">
        <v>0</v>
      </c>
      <c r="AW37" s="46">
        <v>0</v>
      </c>
      <c r="AX37" s="30"/>
      <c r="AY37" s="30"/>
      <c r="AZ37" s="30"/>
      <c r="BA37" s="33">
        <v>1</v>
      </c>
      <c r="BB37" s="33">
        <v>1</v>
      </c>
      <c r="BC37" s="33">
        <v>2</v>
      </c>
      <c r="BD37" s="33">
        <v>2</v>
      </c>
      <c r="BE37" s="46">
        <v>2</v>
      </c>
      <c r="BF37" s="46">
        <v>2</v>
      </c>
      <c r="BG37" s="46">
        <v>2</v>
      </c>
      <c r="BH37" s="46">
        <v>1</v>
      </c>
      <c r="BI37" s="46">
        <v>2</v>
      </c>
      <c r="BJ37" s="46">
        <v>2</v>
      </c>
      <c r="BK37" s="46"/>
      <c r="BL37" s="45"/>
      <c r="BM37" s="48"/>
      <c r="BN37" s="48"/>
      <c r="BO37" s="48"/>
      <c r="BP37" s="48"/>
      <c r="BQ37" s="48">
        <v>1.0629900000000001</v>
      </c>
      <c r="BR37" s="48">
        <v>1.10236</v>
      </c>
      <c r="BS37" s="48">
        <v>1.31</v>
      </c>
      <c r="BT37" s="33">
        <v>1.57</v>
      </c>
      <c r="BU37" s="48">
        <v>1.89</v>
      </c>
      <c r="BV37" s="48">
        <v>2.16</v>
      </c>
      <c r="BW37" s="48">
        <v>2.6</v>
      </c>
      <c r="BX37" s="48">
        <v>2.99</v>
      </c>
      <c r="BY37" s="48">
        <v>3.32</v>
      </c>
      <c r="BZ37" s="48">
        <v>3.67</v>
      </c>
      <c r="CA37" s="46"/>
      <c r="CB37" s="306">
        <f>SLOPE(BN37:BZ37,BN$3:BZ$3)</f>
        <v>0.30755496969696966</v>
      </c>
      <c r="CC37" s="49">
        <v>41974</v>
      </c>
      <c r="CD37" s="5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</row>
    <row r="38" spans="1:250" ht="21" customHeight="1" x14ac:dyDescent="0.15">
      <c r="A38" s="40" t="s">
        <v>127</v>
      </c>
      <c r="B38" s="114" t="s">
        <v>114</v>
      </c>
      <c r="C38" s="42" t="s">
        <v>128</v>
      </c>
      <c r="D38" s="43">
        <v>2012</v>
      </c>
      <c r="E38" s="43"/>
      <c r="F38" s="38"/>
      <c r="G38" s="42" t="s">
        <v>128</v>
      </c>
      <c r="H38" s="45" t="s">
        <v>129</v>
      </c>
      <c r="I38" s="44" t="s">
        <v>31</v>
      </c>
      <c r="J38" s="45" t="s">
        <v>130</v>
      </c>
      <c r="K38" s="45" t="s">
        <v>131</v>
      </c>
      <c r="L38" s="42" t="s">
        <v>128</v>
      </c>
      <c r="M38" s="40" t="s">
        <v>132</v>
      </c>
      <c r="N38" s="30"/>
      <c r="O38" s="30"/>
      <c r="P38" s="30"/>
      <c r="Q38" s="30"/>
      <c r="R38" s="30"/>
      <c r="S38" s="30"/>
      <c r="T38" s="33">
        <v>2</v>
      </c>
      <c r="U38" s="46">
        <v>0</v>
      </c>
      <c r="V38" s="46">
        <v>0</v>
      </c>
      <c r="W38" s="46">
        <v>0</v>
      </c>
      <c r="X38" s="46">
        <v>0</v>
      </c>
      <c r="Y38" s="46">
        <v>1</v>
      </c>
      <c r="Z38" s="46">
        <v>0</v>
      </c>
      <c r="AA38" s="47"/>
      <c r="AB38" s="30"/>
      <c r="AC38" s="30"/>
      <c r="AD38" s="30"/>
      <c r="AE38" s="30"/>
      <c r="AF38" s="30"/>
      <c r="AG38" s="33">
        <v>0</v>
      </c>
      <c r="AH38" s="46">
        <v>0</v>
      </c>
      <c r="AI38" s="46">
        <v>0</v>
      </c>
      <c r="AJ38" s="46">
        <v>0</v>
      </c>
      <c r="AK38" s="46">
        <v>0</v>
      </c>
      <c r="AL38" s="46">
        <v>0</v>
      </c>
      <c r="AM38" s="46">
        <v>0</v>
      </c>
      <c r="AN38" s="30"/>
      <c r="AO38" s="30"/>
      <c r="AP38" s="30"/>
      <c r="AQ38" s="33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30"/>
      <c r="AY38" s="30"/>
      <c r="AZ38" s="30"/>
      <c r="BA38" s="30"/>
      <c r="BB38" s="30"/>
      <c r="BC38" s="30"/>
      <c r="BD38" s="33">
        <v>3</v>
      </c>
      <c r="BE38" s="46">
        <v>2</v>
      </c>
      <c r="BF38" s="46">
        <v>2</v>
      </c>
      <c r="BG38" s="46">
        <v>1</v>
      </c>
      <c r="BH38" s="46">
        <v>1</v>
      </c>
      <c r="BI38" s="46">
        <v>2</v>
      </c>
      <c r="BJ38" s="46">
        <v>2</v>
      </c>
      <c r="BK38" s="46"/>
      <c r="BL38" s="45"/>
      <c r="BM38" s="48"/>
      <c r="BN38" s="48"/>
      <c r="BO38" s="48"/>
      <c r="BP38" s="48"/>
      <c r="BQ38" s="48"/>
      <c r="BR38" s="48"/>
      <c r="BS38" s="48">
        <v>0.69</v>
      </c>
      <c r="BT38" s="33">
        <v>1.43</v>
      </c>
      <c r="BU38" s="48">
        <v>1.68</v>
      </c>
      <c r="BV38" s="48">
        <v>2.06</v>
      </c>
      <c r="BW38" s="48">
        <v>2.76</v>
      </c>
      <c r="BX38" s="48">
        <v>3.37</v>
      </c>
      <c r="BY38" s="48">
        <v>4.13</v>
      </c>
      <c r="BZ38" s="48">
        <v>4.8499999999999996</v>
      </c>
      <c r="CA38" s="46">
        <v>53</v>
      </c>
      <c r="CB38" s="306">
        <f>SLOPE(BN38:BZ38,BN$3:BZ$3)</f>
        <v>0.57607142857142857</v>
      </c>
      <c r="CC38" s="96" t="s">
        <v>133</v>
      </c>
      <c r="CD38" s="5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</row>
    <row r="39" spans="1:250" ht="21" customHeight="1" x14ac:dyDescent="0.15">
      <c r="A39" s="40" t="s">
        <v>134</v>
      </c>
      <c r="B39" s="51" t="s">
        <v>135</v>
      </c>
      <c r="C39" s="29"/>
      <c r="D39" s="52"/>
      <c r="E39" s="43"/>
      <c r="F39" s="38"/>
      <c r="G39" s="29"/>
      <c r="H39" s="48"/>
      <c r="I39" s="98"/>
      <c r="J39" s="30"/>
      <c r="K39" s="48"/>
      <c r="L39" s="29"/>
      <c r="M39" s="53"/>
      <c r="N39" s="30"/>
      <c r="O39" s="30"/>
      <c r="P39" s="30"/>
      <c r="Q39" s="30"/>
      <c r="R39" s="30"/>
      <c r="S39" s="30"/>
      <c r="T39" s="30"/>
      <c r="U39" s="46"/>
      <c r="V39" s="46"/>
      <c r="W39" s="46"/>
      <c r="X39" s="46"/>
      <c r="Y39" s="46"/>
      <c r="Z39" s="46"/>
      <c r="AA39" s="47"/>
      <c r="AB39" s="30"/>
      <c r="AC39" s="30"/>
      <c r="AD39" s="30"/>
      <c r="AE39" s="30"/>
      <c r="AF39" s="30"/>
      <c r="AG39" s="30"/>
      <c r="AH39" s="46"/>
      <c r="AI39" s="46"/>
      <c r="AJ39" s="46"/>
      <c r="AK39" s="46"/>
      <c r="AL39" s="46"/>
      <c r="AM39" s="46"/>
      <c r="AN39" s="30"/>
      <c r="AO39" s="30"/>
      <c r="AP39" s="30"/>
      <c r="AQ39" s="30"/>
      <c r="AR39" s="46"/>
      <c r="AS39" s="46"/>
      <c r="AT39" s="46"/>
      <c r="AU39" s="46"/>
      <c r="AV39" s="46"/>
      <c r="AW39" s="46"/>
      <c r="AX39" s="30"/>
      <c r="AY39" s="30"/>
      <c r="AZ39" s="30"/>
      <c r="BA39" s="30"/>
      <c r="BB39" s="30"/>
      <c r="BC39" s="30"/>
      <c r="BD39" s="54"/>
      <c r="BE39" s="46"/>
      <c r="BF39" s="46"/>
      <c r="BG39" s="46"/>
      <c r="BH39" s="46"/>
      <c r="BI39" s="46"/>
      <c r="BJ39" s="46"/>
      <c r="BK39" s="46"/>
      <c r="BL39" s="45"/>
      <c r="BM39" s="48"/>
      <c r="BN39" s="48"/>
      <c r="BO39" s="48"/>
      <c r="BP39" s="48"/>
      <c r="BQ39" s="48"/>
      <c r="BR39" s="48"/>
      <c r="BS39" s="48"/>
      <c r="BT39" s="30"/>
      <c r="BU39" s="48"/>
      <c r="BV39" s="48"/>
      <c r="BW39" s="48"/>
      <c r="BX39" s="48"/>
      <c r="BY39" s="48"/>
      <c r="BZ39" s="48"/>
      <c r="CA39" s="46"/>
      <c r="CB39" s="306"/>
      <c r="CC39" s="49"/>
      <c r="CD39" s="27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</row>
    <row r="40" spans="1:250" ht="21" customHeight="1" x14ac:dyDescent="0.15">
      <c r="A40" s="40" t="s">
        <v>136</v>
      </c>
      <c r="B40" s="114" t="s">
        <v>137</v>
      </c>
      <c r="C40" s="42" t="s">
        <v>103</v>
      </c>
      <c r="D40" s="43">
        <v>2012</v>
      </c>
      <c r="E40" s="43"/>
      <c r="F40" s="38"/>
      <c r="G40" s="42" t="s">
        <v>103</v>
      </c>
      <c r="H40" s="48"/>
      <c r="I40" s="44" t="s">
        <v>74</v>
      </c>
      <c r="J40" s="45" t="s">
        <v>104</v>
      </c>
      <c r="K40" s="45" t="s">
        <v>76</v>
      </c>
      <c r="L40" s="42" t="s">
        <v>103</v>
      </c>
      <c r="M40" s="40" t="s">
        <v>105</v>
      </c>
      <c r="N40" s="30"/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46">
        <v>0</v>
      </c>
      <c r="V40" s="46">
        <v>0</v>
      </c>
      <c r="W40" s="46">
        <v>0</v>
      </c>
      <c r="X40" s="46">
        <v>0</v>
      </c>
      <c r="Y40" s="46">
        <v>1</v>
      </c>
      <c r="Z40" s="46">
        <v>0</v>
      </c>
      <c r="AA40" s="44" t="s">
        <v>94</v>
      </c>
      <c r="AB40" s="30"/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46">
        <v>0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  <c r="AN40" s="30"/>
      <c r="AO40" s="33">
        <v>0</v>
      </c>
      <c r="AP40" s="33">
        <v>0</v>
      </c>
      <c r="AQ40" s="33">
        <v>0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30"/>
      <c r="AY40" s="33">
        <v>1</v>
      </c>
      <c r="AZ40" s="33">
        <v>1</v>
      </c>
      <c r="BA40" s="33">
        <v>1</v>
      </c>
      <c r="BB40" s="33">
        <v>1</v>
      </c>
      <c r="BC40" s="33">
        <v>1</v>
      </c>
      <c r="BD40" s="33">
        <v>1</v>
      </c>
      <c r="BE40" s="46">
        <v>1</v>
      </c>
      <c r="BF40" s="46">
        <v>1</v>
      </c>
      <c r="BG40" s="46">
        <v>1</v>
      </c>
      <c r="BH40" s="46">
        <v>1</v>
      </c>
      <c r="BI40" s="46">
        <v>1</v>
      </c>
      <c r="BJ40" s="46">
        <v>1</v>
      </c>
      <c r="BK40" s="46"/>
      <c r="BL40" s="45"/>
      <c r="BM40" s="48"/>
      <c r="BN40" s="48">
        <v>1.7499965</v>
      </c>
      <c r="BO40" s="48">
        <v>1.7499965</v>
      </c>
      <c r="BP40" s="48">
        <v>1.9684999999999999</v>
      </c>
      <c r="BQ40" s="48">
        <v>2.6377899999999999</v>
      </c>
      <c r="BR40" s="48">
        <v>3.7401499999999999</v>
      </c>
      <c r="BS40" s="48">
        <v>4.7</v>
      </c>
      <c r="BT40" s="33">
        <v>5.85</v>
      </c>
      <c r="BU40" s="48">
        <v>6.91</v>
      </c>
      <c r="BV40" s="48">
        <v>7.79</v>
      </c>
      <c r="BW40" s="48">
        <v>8.75</v>
      </c>
      <c r="BX40" s="48">
        <v>9.26</v>
      </c>
      <c r="BY40" s="48">
        <v>9.76</v>
      </c>
      <c r="BZ40" s="48">
        <v>10.35</v>
      </c>
      <c r="CA40" s="46"/>
      <c r="CB40" s="306">
        <f>SLOPE(BN40:BZ40,BN$3:BZ$3)</f>
        <v>0.75289651130653268</v>
      </c>
      <c r="CC40" s="49">
        <v>41046</v>
      </c>
      <c r="CD40" s="5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</row>
    <row r="41" spans="1:250" ht="21" customHeight="1" x14ac:dyDescent="0.15">
      <c r="A41" s="40" t="s">
        <v>138</v>
      </c>
      <c r="B41" s="114" t="s">
        <v>137</v>
      </c>
      <c r="C41" s="42" t="s">
        <v>107</v>
      </c>
      <c r="D41" s="43">
        <v>2012</v>
      </c>
      <c r="E41" s="43"/>
      <c r="F41" s="38"/>
      <c r="G41" s="42" t="s">
        <v>107</v>
      </c>
      <c r="H41" s="48"/>
      <c r="I41" s="44" t="s">
        <v>74</v>
      </c>
      <c r="J41" s="45" t="s">
        <v>108</v>
      </c>
      <c r="K41" s="45" t="s">
        <v>109</v>
      </c>
      <c r="L41" s="42" t="s">
        <v>107</v>
      </c>
      <c r="M41" s="40" t="s">
        <v>110</v>
      </c>
      <c r="N41" s="30"/>
      <c r="O41" s="33">
        <v>0</v>
      </c>
      <c r="P41" s="33">
        <v>0</v>
      </c>
      <c r="Q41" s="33">
        <v>1</v>
      </c>
      <c r="R41" s="33">
        <v>0</v>
      </c>
      <c r="S41" s="33">
        <v>1</v>
      </c>
      <c r="T41" s="33">
        <v>2</v>
      </c>
      <c r="U41" s="46">
        <v>1</v>
      </c>
      <c r="V41" s="46">
        <v>1</v>
      </c>
      <c r="W41" s="46">
        <v>1</v>
      </c>
      <c r="X41" s="46">
        <v>0</v>
      </c>
      <c r="Y41" s="46">
        <v>0</v>
      </c>
      <c r="Z41" s="46">
        <v>0</v>
      </c>
      <c r="AA41" s="47"/>
      <c r="AB41" s="30"/>
      <c r="AC41" s="33">
        <v>0</v>
      </c>
      <c r="AD41" s="33">
        <v>5</v>
      </c>
      <c r="AE41" s="33">
        <v>5</v>
      </c>
      <c r="AF41" s="33">
        <v>2</v>
      </c>
      <c r="AG41" s="33">
        <v>0</v>
      </c>
      <c r="AH41" s="46">
        <v>0</v>
      </c>
      <c r="AI41" s="46">
        <v>0</v>
      </c>
      <c r="AJ41" s="46">
        <v>0</v>
      </c>
      <c r="AK41" s="46">
        <v>0</v>
      </c>
      <c r="AL41" s="46">
        <v>0</v>
      </c>
      <c r="AM41" s="46">
        <v>0</v>
      </c>
      <c r="AN41" s="30"/>
      <c r="AO41" s="33">
        <v>0</v>
      </c>
      <c r="AP41" s="33">
        <v>0</v>
      </c>
      <c r="AQ41" s="33">
        <v>0</v>
      </c>
      <c r="AR41" s="46">
        <v>0</v>
      </c>
      <c r="AS41" s="46">
        <v>0</v>
      </c>
      <c r="AT41" s="46">
        <v>1</v>
      </c>
      <c r="AU41" s="46">
        <v>0</v>
      </c>
      <c r="AV41" s="46">
        <v>0</v>
      </c>
      <c r="AW41" s="46">
        <v>0</v>
      </c>
      <c r="AX41" s="30"/>
      <c r="AY41" s="33">
        <v>1</v>
      </c>
      <c r="AZ41" s="33">
        <v>1</v>
      </c>
      <c r="BA41" s="33">
        <v>2</v>
      </c>
      <c r="BB41" s="33">
        <v>1</v>
      </c>
      <c r="BC41" s="33">
        <v>2</v>
      </c>
      <c r="BD41" s="33">
        <v>2</v>
      </c>
      <c r="BE41" s="46">
        <v>2</v>
      </c>
      <c r="BF41" s="46">
        <v>3</v>
      </c>
      <c r="BG41" s="46">
        <v>2</v>
      </c>
      <c r="BH41" s="46">
        <v>1</v>
      </c>
      <c r="BI41" s="46">
        <v>1</v>
      </c>
      <c r="BJ41" s="46">
        <v>1</v>
      </c>
      <c r="BK41" s="46"/>
      <c r="BL41" s="45"/>
      <c r="BM41" s="48"/>
      <c r="BN41" s="48">
        <v>2.7999944000000001</v>
      </c>
      <c r="BO41" s="48">
        <v>2.9499941000000001</v>
      </c>
      <c r="BP41" s="48">
        <v>3.0314899999999998</v>
      </c>
      <c r="BQ41" s="48">
        <v>3.2283400000000002</v>
      </c>
      <c r="BR41" s="48">
        <v>3.5432999999999999</v>
      </c>
      <c r="BS41" s="48">
        <v>3.63</v>
      </c>
      <c r="BT41" s="33">
        <v>4.03</v>
      </c>
      <c r="BU41" s="48">
        <v>4.46</v>
      </c>
      <c r="BV41" s="48">
        <v>5</v>
      </c>
      <c r="BW41" s="48">
        <v>5.57</v>
      </c>
      <c r="BX41" s="48">
        <v>6.1</v>
      </c>
      <c r="BY41" s="48">
        <v>6.59</v>
      </c>
      <c r="BZ41" s="48">
        <v>7</v>
      </c>
      <c r="CA41" s="46"/>
      <c r="CB41" s="306">
        <f>SLOPE(BN41:BZ41,BN$3:BZ$3)</f>
        <v>0.33144020649676953</v>
      </c>
      <c r="CC41" s="49">
        <v>41046</v>
      </c>
      <c r="CD41" s="5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</row>
    <row r="42" spans="1:250" ht="21" customHeight="1" x14ac:dyDescent="0.15">
      <c r="A42" s="40" t="s">
        <v>139</v>
      </c>
      <c r="B42" s="114" t="s">
        <v>140</v>
      </c>
      <c r="C42" s="42" t="s">
        <v>128</v>
      </c>
      <c r="D42" s="43">
        <v>2012</v>
      </c>
      <c r="E42" s="43"/>
      <c r="F42" s="38"/>
      <c r="G42" s="42" t="s">
        <v>128</v>
      </c>
      <c r="H42" s="45" t="s">
        <v>129</v>
      </c>
      <c r="I42" s="44" t="s">
        <v>31</v>
      </c>
      <c r="J42" s="45" t="s">
        <v>130</v>
      </c>
      <c r="K42" s="45" t="s">
        <v>131</v>
      </c>
      <c r="L42" s="42" t="s">
        <v>128</v>
      </c>
      <c r="M42" s="40" t="s">
        <v>132</v>
      </c>
      <c r="N42" s="30"/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7"/>
      <c r="AB42" s="30"/>
      <c r="AC42" s="33">
        <v>0</v>
      </c>
      <c r="AD42" s="33">
        <v>15</v>
      </c>
      <c r="AE42" s="33">
        <v>0</v>
      </c>
      <c r="AF42" s="33">
        <v>0</v>
      </c>
      <c r="AG42" s="33">
        <v>0</v>
      </c>
      <c r="AH42" s="46"/>
      <c r="AI42" s="46">
        <v>0</v>
      </c>
      <c r="AJ42" s="46">
        <v>0</v>
      </c>
      <c r="AK42" s="46">
        <v>0</v>
      </c>
      <c r="AL42" s="46">
        <v>0</v>
      </c>
      <c r="AM42" s="46">
        <v>0</v>
      </c>
      <c r="AN42" s="30"/>
      <c r="AO42" s="33">
        <v>0</v>
      </c>
      <c r="AP42" s="33">
        <v>0</v>
      </c>
      <c r="AQ42" s="33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30"/>
      <c r="AY42" s="33">
        <v>1</v>
      </c>
      <c r="AZ42" s="33">
        <v>2</v>
      </c>
      <c r="BA42" s="33">
        <v>1</v>
      </c>
      <c r="BB42" s="33">
        <v>1</v>
      </c>
      <c r="BC42" s="33">
        <v>1</v>
      </c>
      <c r="BD42" s="33">
        <v>1</v>
      </c>
      <c r="BE42" s="46">
        <v>1</v>
      </c>
      <c r="BF42" s="46">
        <v>1</v>
      </c>
      <c r="BG42" s="46">
        <v>2</v>
      </c>
      <c r="BH42" s="46">
        <v>1</v>
      </c>
      <c r="BI42" s="46">
        <v>1</v>
      </c>
      <c r="BJ42" s="46">
        <v>1</v>
      </c>
      <c r="BK42" s="46"/>
      <c r="BL42" s="45" t="s">
        <v>141</v>
      </c>
      <c r="BM42" s="48"/>
      <c r="BN42" s="48">
        <v>1.5499969</v>
      </c>
      <c r="BO42" s="48">
        <v>1.5999968</v>
      </c>
      <c r="BP42" s="48">
        <v>1.85039</v>
      </c>
      <c r="BQ42" s="48">
        <v>3.6220400000000001</v>
      </c>
      <c r="BR42" s="48">
        <v>4.3307000000000002</v>
      </c>
      <c r="BS42" s="48">
        <v>5.1100000000000003</v>
      </c>
      <c r="BT42" s="33">
        <v>6.12</v>
      </c>
      <c r="BU42" s="48">
        <v>7.04</v>
      </c>
      <c r="BV42" s="48">
        <v>7.59</v>
      </c>
      <c r="BW42" s="48">
        <v>8.2100000000000009</v>
      </c>
      <c r="BX42" s="48">
        <v>8.7799999999999994</v>
      </c>
      <c r="BY42" s="48">
        <v>9.4</v>
      </c>
      <c r="BZ42" s="48">
        <v>10</v>
      </c>
      <c r="CA42" s="46"/>
      <c r="CB42" s="306">
        <f>SLOPE(BN42:BZ42,BN$3:BZ$3)</f>
        <v>0.70919123933955475</v>
      </c>
      <c r="CC42" s="49">
        <v>41046</v>
      </c>
      <c r="CD42" s="5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</row>
    <row r="43" spans="1:250" ht="21" customHeight="1" x14ac:dyDescent="0.15">
      <c r="A43" s="40" t="s">
        <v>142</v>
      </c>
      <c r="B43" s="114" t="s">
        <v>143</v>
      </c>
      <c r="C43" s="29"/>
      <c r="D43" s="52"/>
      <c r="E43" s="43"/>
      <c r="F43" s="38"/>
      <c r="G43" s="29"/>
      <c r="H43" s="48"/>
      <c r="I43" s="98"/>
      <c r="J43" s="30"/>
      <c r="K43" s="48"/>
      <c r="L43" s="29"/>
      <c r="M43" s="53"/>
      <c r="N43" s="30"/>
      <c r="O43" s="30"/>
      <c r="P43" s="30"/>
      <c r="Q43" s="30"/>
      <c r="R43" s="30"/>
      <c r="S43" s="30"/>
      <c r="T43" s="30"/>
      <c r="U43" s="46"/>
      <c r="V43" s="46"/>
      <c r="W43" s="46"/>
      <c r="X43" s="46"/>
      <c r="Y43" s="46"/>
      <c r="Z43" s="46"/>
      <c r="AA43" s="47"/>
      <c r="AB43" s="30"/>
      <c r="AC43" s="30"/>
      <c r="AD43" s="30"/>
      <c r="AE43" s="30"/>
      <c r="AF43" s="30"/>
      <c r="AG43" s="30"/>
      <c r="AH43" s="46"/>
      <c r="AI43" s="46"/>
      <c r="AJ43" s="46"/>
      <c r="AK43" s="46"/>
      <c r="AL43" s="46"/>
      <c r="AM43" s="46"/>
      <c r="AN43" s="30"/>
      <c r="AO43" s="30"/>
      <c r="AP43" s="30"/>
      <c r="AQ43" s="30"/>
      <c r="AR43" s="46"/>
      <c r="AS43" s="46"/>
      <c r="AT43" s="46"/>
      <c r="AU43" s="46"/>
      <c r="AV43" s="46"/>
      <c r="AW43" s="46"/>
      <c r="AX43" s="30"/>
      <c r="AY43" s="30"/>
      <c r="AZ43" s="30"/>
      <c r="BA43" s="30"/>
      <c r="BB43" s="30"/>
      <c r="BC43" s="30"/>
      <c r="BD43" s="54"/>
      <c r="BE43" s="46"/>
      <c r="BF43" s="46"/>
      <c r="BG43" s="46"/>
      <c r="BH43" s="46"/>
      <c r="BI43" s="46"/>
      <c r="BJ43" s="46"/>
      <c r="BK43" s="46"/>
      <c r="BL43" s="45"/>
      <c r="BM43" s="48"/>
      <c r="BN43" s="48"/>
      <c r="BO43" s="48"/>
      <c r="BP43" s="48"/>
      <c r="BQ43" s="48"/>
      <c r="BR43" s="48"/>
      <c r="BS43" s="48"/>
      <c r="BT43" s="30"/>
      <c r="BU43" s="48"/>
      <c r="BV43" s="48"/>
      <c r="BW43" s="48"/>
      <c r="BX43" s="48"/>
      <c r="BY43" s="48"/>
      <c r="BZ43" s="48"/>
      <c r="CA43" s="46"/>
      <c r="CB43" s="306"/>
      <c r="CC43" s="49"/>
      <c r="CD43" s="27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</row>
    <row r="44" spans="1:250" ht="21" customHeight="1" x14ac:dyDescent="0.15">
      <c r="A44" s="40" t="s">
        <v>144</v>
      </c>
      <c r="B44" s="41">
        <v>1703</v>
      </c>
      <c r="C44" s="42" t="s">
        <v>120</v>
      </c>
      <c r="D44" s="43">
        <v>2012</v>
      </c>
      <c r="E44" s="43"/>
      <c r="F44" s="38"/>
      <c r="G44" s="42" t="s">
        <v>120</v>
      </c>
      <c r="H44" s="48"/>
      <c r="I44" s="44" t="s">
        <v>74</v>
      </c>
      <c r="J44" s="45" t="s">
        <v>108</v>
      </c>
      <c r="K44" s="45" t="s">
        <v>109</v>
      </c>
      <c r="L44" s="42" t="s">
        <v>120</v>
      </c>
      <c r="M44" s="40" t="s">
        <v>121</v>
      </c>
      <c r="N44" s="30"/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46">
        <v>1</v>
      </c>
      <c r="V44" s="46">
        <v>1</v>
      </c>
      <c r="W44" s="46">
        <v>1</v>
      </c>
      <c r="X44" s="46">
        <v>0</v>
      </c>
      <c r="Y44" s="46">
        <v>0</v>
      </c>
      <c r="Z44" s="46">
        <v>1</v>
      </c>
      <c r="AA44" s="47"/>
      <c r="AB44" s="30"/>
      <c r="AC44" s="33">
        <v>0</v>
      </c>
      <c r="AD44" s="33">
        <v>2</v>
      </c>
      <c r="AE44" s="33">
        <v>0</v>
      </c>
      <c r="AF44" s="33">
        <v>5</v>
      </c>
      <c r="AG44" s="33">
        <v>20</v>
      </c>
      <c r="AH44" s="46">
        <v>10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30"/>
      <c r="AO44" s="33">
        <v>1</v>
      </c>
      <c r="AP44" s="33">
        <v>2</v>
      </c>
      <c r="AQ44" s="33">
        <v>3</v>
      </c>
      <c r="AR44" s="46">
        <v>1</v>
      </c>
      <c r="AS44" s="46">
        <v>0</v>
      </c>
      <c r="AT44" s="46">
        <v>1</v>
      </c>
      <c r="AU44" s="46">
        <v>0</v>
      </c>
      <c r="AV44" s="46">
        <v>0</v>
      </c>
      <c r="AW44" s="46">
        <v>0</v>
      </c>
      <c r="AX44" s="30"/>
      <c r="AY44" s="33">
        <v>1</v>
      </c>
      <c r="AZ44" s="33">
        <v>2</v>
      </c>
      <c r="BA44" s="33">
        <v>2</v>
      </c>
      <c r="BB44" s="33">
        <v>2</v>
      </c>
      <c r="BC44" s="33">
        <v>2</v>
      </c>
      <c r="BD44" s="33">
        <v>4</v>
      </c>
      <c r="BE44" s="46">
        <v>3</v>
      </c>
      <c r="BF44" s="46">
        <v>2</v>
      </c>
      <c r="BG44" s="46">
        <v>2</v>
      </c>
      <c r="BH44" s="46">
        <v>1</v>
      </c>
      <c r="BI44" s="46">
        <v>1</v>
      </c>
      <c r="BJ44" s="46">
        <v>1</v>
      </c>
      <c r="BK44" s="46"/>
      <c r="BL44" s="45" t="s">
        <v>145</v>
      </c>
      <c r="BM44" s="48"/>
      <c r="BN44" s="48">
        <v>1.2999974000000001</v>
      </c>
      <c r="BO44" s="48">
        <v>1.2999974000000001</v>
      </c>
      <c r="BP44" s="48">
        <v>1.3385800000000001</v>
      </c>
      <c r="BQ44" s="48">
        <v>1.73228</v>
      </c>
      <c r="BR44" s="48">
        <v>1.7716499999999999</v>
      </c>
      <c r="BS44" s="48">
        <v>1.82</v>
      </c>
      <c r="BT44" s="33">
        <v>1.91</v>
      </c>
      <c r="BU44" s="48">
        <v>2.16</v>
      </c>
      <c r="BV44" s="48">
        <v>2.37</v>
      </c>
      <c r="BW44" s="48">
        <v>2.83</v>
      </c>
      <c r="BX44" s="48">
        <v>3.26</v>
      </c>
      <c r="BY44" s="48">
        <v>3.9</v>
      </c>
      <c r="BZ44" s="48">
        <v>4.6100000000000003</v>
      </c>
      <c r="CA44" s="46"/>
      <c r="CB44" s="306">
        <f>SLOPE(BN44:BZ44,BN$3:BZ$3)</f>
        <v>0.22598292670495332</v>
      </c>
      <c r="CC44" s="49">
        <v>41046</v>
      </c>
      <c r="CD44" s="5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</row>
    <row r="45" spans="1:250" ht="21" customHeight="1" x14ac:dyDescent="0.15">
      <c r="A45" s="40" t="s">
        <v>146</v>
      </c>
      <c r="B45" s="126"/>
      <c r="C45" s="42"/>
      <c r="D45" s="52"/>
      <c r="E45" s="43"/>
      <c r="F45" s="38"/>
      <c r="G45" s="42"/>
      <c r="H45" s="48"/>
      <c r="I45" s="98"/>
      <c r="J45" s="30"/>
      <c r="K45" s="48"/>
      <c r="L45" s="42"/>
      <c r="M45" s="40"/>
      <c r="N45" s="30"/>
      <c r="O45" s="30"/>
      <c r="P45" s="30"/>
      <c r="Q45" s="30"/>
      <c r="R45" s="30"/>
      <c r="S45" s="30"/>
      <c r="T45" s="30"/>
      <c r="U45" s="46"/>
      <c r="V45" s="46"/>
      <c r="W45" s="46"/>
      <c r="X45" s="46"/>
      <c r="Y45" s="46"/>
      <c r="Z45" s="46"/>
      <c r="AA45" s="47"/>
      <c r="AB45" s="30"/>
      <c r="AC45" s="30"/>
      <c r="AD45" s="30"/>
      <c r="AE45" s="30"/>
      <c r="AF45" s="30"/>
      <c r="AG45" s="30"/>
      <c r="AH45" s="46"/>
      <c r="AI45" s="46"/>
      <c r="AJ45" s="46"/>
      <c r="AK45" s="46"/>
      <c r="AL45" s="46"/>
      <c r="AM45" s="46"/>
      <c r="AN45" s="30"/>
      <c r="AO45" s="30"/>
      <c r="AP45" s="30"/>
      <c r="AQ45" s="30"/>
      <c r="AR45" s="46"/>
      <c r="AS45" s="46"/>
      <c r="AT45" s="46"/>
      <c r="AU45" s="46"/>
      <c r="AV45" s="46"/>
      <c r="AW45" s="46"/>
      <c r="AX45" s="30"/>
      <c r="AY45" s="30"/>
      <c r="AZ45" s="30"/>
      <c r="BA45" s="30"/>
      <c r="BB45" s="30"/>
      <c r="BC45" s="30"/>
      <c r="BD45" s="54"/>
      <c r="BE45" s="46"/>
      <c r="BF45" s="46"/>
      <c r="BG45" s="46"/>
      <c r="BH45" s="46"/>
      <c r="BI45" s="46"/>
      <c r="BJ45" s="46"/>
      <c r="BK45" s="46"/>
      <c r="BL45" s="45"/>
      <c r="BM45" s="48"/>
      <c r="BN45" s="48"/>
      <c r="BO45" s="48"/>
      <c r="BP45" s="48"/>
      <c r="BQ45" s="48"/>
      <c r="BR45" s="48"/>
      <c r="BS45" s="48"/>
      <c r="BT45" s="30"/>
      <c r="BU45" s="48"/>
      <c r="BV45" s="48"/>
      <c r="BW45" s="48"/>
      <c r="BX45" s="48"/>
      <c r="BY45" s="48"/>
      <c r="BZ45" s="48"/>
      <c r="CA45" s="46"/>
      <c r="CB45" s="306"/>
      <c r="CC45" s="96"/>
      <c r="CD45" s="5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</row>
    <row r="46" spans="1:250" ht="21" customHeight="1" x14ac:dyDescent="0.15">
      <c r="A46" s="55" t="s">
        <v>147</v>
      </c>
      <c r="B46" s="68">
        <v>1705</v>
      </c>
      <c r="C46" s="57" t="s">
        <v>63</v>
      </c>
      <c r="D46" s="58" t="s">
        <v>59</v>
      </c>
      <c r="E46" s="59"/>
      <c r="F46" s="103"/>
      <c r="G46" s="57"/>
      <c r="H46" s="62"/>
      <c r="I46" s="63"/>
      <c r="J46" s="55"/>
      <c r="K46" s="62"/>
      <c r="L46" s="57"/>
      <c r="M46" s="55" t="s">
        <v>100</v>
      </c>
      <c r="N46" s="62"/>
      <c r="O46" s="62"/>
      <c r="P46" s="62"/>
      <c r="Q46" s="62"/>
      <c r="R46" s="62"/>
      <c r="S46" s="62"/>
      <c r="T46" s="62"/>
      <c r="U46" s="64"/>
      <c r="V46" s="64"/>
      <c r="W46" s="64"/>
      <c r="X46" s="64"/>
      <c r="Y46" s="64"/>
      <c r="Z46" s="64"/>
      <c r="AA46" s="65"/>
      <c r="AB46" s="62"/>
      <c r="AC46" s="62"/>
      <c r="AD46" s="62"/>
      <c r="AE46" s="62"/>
      <c r="AF46" s="62"/>
      <c r="AG46" s="62"/>
      <c r="AH46" s="64"/>
      <c r="AI46" s="64"/>
      <c r="AJ46" s="64"/>
      <c r="AK46" s="64"/>
      <c r="AL46" s="64"/>
      <c r="AM46" s="64"/>
      <c r="AN46" s="62"/>
      <c r="AO46" s="62"/>
      <c r="AP46" s="62"/>
      <c r="AQ46" s="62"/>
      <c r="AR46" s="64"/>
      <c r="AS46" s="64"/>
      <c r="AT46" s="64"/>
      <c r="AU46" s="64"/>
      <c r="AV46" s="64"/>
      <c r="AW46" s="64"/>
      <c r="AX46" s="62"/>
      <c r="AY46" s="62"/>
      <c r="AZ46" s="62"/>
      <c r="BA46" s="62"/>
      <c r="BB46" s="62"/>
      <c r="BC46" s="62"/>
      <c r="BD46" s="62"/>
      <c r="BE46" s="64"/>
      <c r="BF46" s="64"/>
      <c r="BG46" s="64"/>
      <c r="BH46" s="64"/>
      <c r="BI46" s="64"/>
      <c r="BJ46" s="64"/>
      <c r="BK46" s="64"/>
      <c r="BL46" s="55"/>
      <c r="BM46" s="62"/>
      <c r="BN46" s="62"/>
      <c r="BO46" s="62"/>
      <c r="BP46" s="62"/>
      <c r="BQ46" s="62"/>
      <c r="BR46" s="62"/>
      <c r="BS46" s="62"/>
      <c r="BT46" s="62"/>
      <c r="BU46" s="66"/>
      <c r="BV46" s="66"/>
      <c r="BW46" s="66"/>
      <c r="BX46" s="66"/>
      <c r="BY46" s="66"/>
      <c r="BZ46" s="66"/>
      <c r="CA46" s="64"/>
      <c r="CB46" s="307"/>
      <c r="CC46" s="58" t="s">
        <v>59</v>
      </c>
      <c r="CD46" s="58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</row>
    <row r="47" spans="1:250" ht="21" customHeight="1" x14ac:dyDescent="0.15">
      <c r="A47" s="71" t="s">
        <v>148</v>
      </c>
      <c r="B47" s="72">
        <v>1713</v>
      </c>
      <c r="C47" s="73" t="s">
        <v>115</v>
      </c>
      <c r="D47" s="75">
        <v>2012</v>
      </c>
      <c r="E47" s="75">
        <v>2023</v>
      </c>
      <c r="F47" s="75">
        <v>11</v>
      </c>
      <c r="G47" s="73"/>
      <c r="H47" s="81"/>
      <c r="I47" s="127"/>
      <c r="J47" s="71"/>
      <c r="K47" s="81">
        <v>8</v>
      </c>
      <c r="L47" s="73" t="s">
        <v>115</v>
      </c>
      <c r="M47" s="71" t="s">
        <v>118</v>
      </c>
      <c r="N47" s="78"/>
      <c r="O47" s="107">
        <v>0</v>
      </c>
      <c r="P47" s="107">
        <v>0</v>
      </c>
      <c r="Q47" s="107">
        <v>0</v>
      </c>
      <c r="R47" s="107">
        <v>0</v>
      </c>
      <c r="S47" s="107">
        <v>0</v>
      </c>
      <c r="T47" s="107">
        <v>0</v>
      </c>
      <c r="U47" s="79">
        <v>0</v>
      </c>
      <c r="V47" s="79">
        <v>1</v>
      </c>
      <c r="W47" s="79">
        <v>0</v>
      </c>
      <c r="X47" s="79">
        <v>0</v>
      </c>
      <c r="Y47" s="79"/>
      <c r="Z47" s="79"/>
      <c r="AA47" s="80"/>
      <c r="AB47" s="78"/>
      <c r="AC47" s="107">
        <v>0</v>
      </c>
      <c r="AD47" s="107">
        <v>40</v>
      </c>
      <c r="AE47" s="107">
        <v>50</v>
      </c>
      <c r="AF47" s="107">
        <v>80</v>
      </c>
      <c r="AG47" s="107">
        <v>0</v>
      </c>
      <c r="AH47" s="79">
        <v>0</v>
      </c>
      <c r="AI47" s="79">
        <v>0</v>
      </c>
      <c r="AJ47" s="79">
        <v>0</v>
      </c>
      <c r="AK47" s="79">
        <v>0</v>
      </c>
      <c r="AL47" s="79"/>
      <c r="AM47" s="79"/>
      <c r="AN47" s="78"/>
      <c r="AO47" s="107">
        <v>1</v>
      </c>
      <c r="AP47" s="107">
        <v>1</v>
      </c>
      <c r="AQ47" s="107">
        <v>0</v>
      </c>
      <c r="AR47" s="79">
        <v>0</v>
      </c>
      <c r="AS47" s="79">
        <v>0</v>
      </c>
      <c r="AT47" s="79">
        <v>0</v>
      </c>
      <c r="AU47" s="79">
        <v>0</v>
      </c>
      <c r="AV47" s="79"/>
      <c r="AW47" s="79"/>
      <c r="AX47" s="78"/>
      <c r="AY47" s="107">
        <v>1</v>
      </c>
      <c r="AZ47" s="107">
        <v>3</v>
      </c>
      <c r="BA47" s="107">
        <v>3</v>
      </c>
      <c r="BB47" s="107">
        <v>4</v>
      </c>
      <c r="BC47" s="107">
        <v>3</v>
      </c>
      <c r="BD47" s="107">
        <v>2</v>
      </c>
      <c r="BE47" s="79">
        <v>3</v>
      </c>
      <c r="BF47" s="79">
        <v>3</v>
      </c>
      <c r="BG47" s="79">
        <v>2</v>
      </c>
      <c r="BH47" s="79">
        <v>1</v>
      </c>
      <c r="BI47" s="79">
        <v>6</v>
      </c>
      <c r="BJ47" s="79">
        <v>6</v>
      </c>
      <c r="BK47" s="71" t="s">
        <v>68</v>
      </c>
      <c r="BL47" s="71"/>
      <c r="BM47" s="81"/>
      <c r="BN47" s="81">
        <v>1.499997</v>
      </c>
      <c r="BO47" s="81">
        <v>1.499997</v>
      </c>
      <c r="BP47" s="81">
        <v>1.4960599999999999</v>
      </c>
      <c r="BQ47" s="81">
        <v>1.5748</v>
      </c>
      <c r="BR47" s="81">
        <v>1.6141700000000001</v>
      </c>
      <c r="BS47" s="81">
        <v>1.72</v>
      </c>
      <c r="BT47" s="107">
        <v>1.91</v>
      </c>
      <c r="BU47" s="81">
        <v>2.2000000000000002</v>
      </c>
      <c r="BV47" s="81">
        <v>2.39</v>
      </c>
      <c r="BW47" s="81">
        <v>2.73</v>
      </c>
      <c r="BX47" s="81">
        <v>2.93</v>
      </c>
      <c r="BY47" s="81"/>
      <c r="BZ47" s="81"/>
      <c r="CA47" s="79"/>
      <c r="CB47" s="308"/>
      <c r="CC47" s="108">
        <v>41046</v>
      </c>
      <c r="CD47" s="83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</row>
    <row r="48" spans="1:250" ht="21" customHeight="1" x14ac:dyDescent="0.15">
      <c r="A48" s="40" t="s">
        <v>149</v>
      </c>
      <c r="B48" s="41">
        <v>1713</v>
      </c>
      <c r="C48" s="42" t="s">
        <v>124</v>
      </c>
      <c r="D48" s="43">
        <v>2012</v>
      </c>
      <c r="E48" s="43"/>
      <c r="F48" s="109"/>
      <c r="G48" s="42" t="s">
        <v>124</v>
      </c>
      <c r="H48" s="48"/>
      <c r="I48" s="44" t="s">
        <v>74</v>
      </c>
      <c r="J48" s="45" t="s">
        <v>108</v>
      </c>
      <c r="K48" s="45" t="s">
        <v>109</v>
      </c>
      <c r="L48" s="42" t="s">
        <v>124</v>
      </c>
      <c r="M48" s="40" t="s">
        <v>125</v>
      </c>
      <c r="N48" s="30"/>
      <c r="O48" s="33">
        <v>0</v>
      </c>
      <c r="P48" s="33">
        <v>0</v>
      </c>
      <c r="Q48" s="33">
        <v>0</v>
      </c>
      <c r="R48" s="33">
        <v>1</v>
      </c>
      <c r="S48" s="33">
        <v>0</v>
      </c>
      <c r="T48" s="33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7"/>
      <c r="AB48" s="30"/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10</v>
      </c>
      <c r="AM48" s="46">
        <v>0</v>
      </c>
      <c r="AN48" s="30"/>
      <c r="AO48" s="33">
        <v>0</v>
      </c>
      <c r="AP48" s="33">
        <v>0</v>
      </c>
      <c r="AQ48" s="33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30"/>
      <c r="AY48" s="33">
        <v>1</v>
      </c>
      <c r="AZ48" s="33">
        <v>1</v>
      </c>
      <c r="BA48" s="33">
        <v>1</v>
      </c>
      <c r="BB48" s="33">
        <v>2</v>
      </c>
      <c r="BC48" s="33">
        <v>2</v>
      </c>
      <c r="BD48" s="33">
        <v>2</v>
      </c>
      <c r="BE48" s="46">
        <v>2</v>
      </c>
      <c r="BF48" s="46">
        <v>2</v>
      </c>
      <c r="BG48" s="46">
        <v>2</v>
      </c>
      <c r="BH48" s="46">
        <v>1</v>
      </c>
      <c r="BI48" s="46">
        <v>2</v>
      </c>
      <c r="BJ48" s="46">
        <v>2</v>
      </c>
      <c r="BK48" s="46"/>
      <c r="BL48" s="45"/>
      <c r="BM48" s="48"/>
      <c r="BN48" s="48">
        <v>1.7499965</v>
      </c>
      <c r="BO48" s="48">
        <v>1.7499965</v>
      </c>
      <c r="BP48" s="48">
        <v>1.7716499999999999</v>
      </c>
      <c r="BQ48" s="48">
        <v>2.40157</v>
      </c>
      <c r="BR48" s="48">
        <v>3.1102300000000001</v>
      </c>
      <c r="BS48" s="48">
        <v>3.68</v>
      </c>
      <c r="BT48" s="33">
        <v>4.3499999999999996</v>
      </c>
      <c r="BU48" s="48">
        <v>4.95</v>
      </c>
      <c r="BV48" s="48">
        <v>5.38</v>
      </c>
      <c r="BW48" s="48">
        <v>5.8</v>
      </c>
      <c r="BX48" s="48">
        <v>6.26</v>
      </c>
      <c r="BY48" s="48">
        <v>6.54</v>
      </c>
      <c r="BZ48" s="48">
        <v>6.89</v>
      </c>
      <c r="CA48" s="46"/>
      <c r="CB48" s="306">
        <f t="shared" ref="CB48:CB53" si="0">SLOPE(BN48:BZ48,BN$3:BZ$3)</f>
        <v>0.4483476168341709</v>
      </c>
      <c r="CC48" s="49">
        <v>41046</v>
      </c>
      <c r="CD48" s="5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</row>
    <row r="49" spans="1:250" ht="21" customHeight="1" x14ac:dyDescent="0.15">
      <c r="A49" s="40" t="s">
        <v>150</v>
      </c>
      <c r="B49" s="41">
        <v>1717</v>
      </c>
      <c r="C49" s="42" t="s">
        <v>128</v>
      </c>
      <c r="D49" s="43">
        <v>2012</v>
      </c>
      <c r="E49" s="43"/>
      <c r="F49" s="38"/>
      <c r="G49" s="42" t="s">
        <v>128</v>
      </c>
      <c r="H49" s="45" t="s">
        <v>129</v>
      </c>
      <c r="I49" s="44" t="s">
        <v>31</v>
      </c>
      <c r="J49" s="45" t="s">
        <v>130</v>
      </c>
      <c r="K49" s="45" t="s">
        <v>131</v>
      </c>
      <c r="L49" s="42" t="s">
        <v>128</v>
      </c>
      <c r="M49" s="40" t="s">
        <v>132</v>
      </c>
      <c r="N49" s="30"/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7"/>
      <c r="AB49" s="30"/>
      <c r="AC49" s="33">
        <v>0</v>
      </c>
      <c r="AD49" s="33">
        <v>7</v>
      </c>
      <c r="AE49" s="33">
        <v>0</v>
      </c>
      <c r="AF49" s="33">
        <v>0</v>
      </c>
      <c r="AG49" s="33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10</v>
      </c>
      <c r="AN49" s="30"/>
      <c r="AO49" s="33">
        <v>0</v>
      </c>
      <c r="AP49" s="33">
        <v>0</v>
      </c>
      <c r="AQ49" s="33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30"/>
      <c r="AY49" s="33">
        <v>1</v>
      </c>
      <c r="AZ49" s="33">
        <v>2</v>
      </c>
      <c r="BA49" s="33">
        <v>1</v>
      </c>
      <c r="BB49" s="33">
        <v>1</v>
      </c>
      <c r="BC49" s="33">
        <v>1</v>
      </c>
      <c r="BD49" s="33">
        <v>1</v>
      </c>
      <c r="BE49" s="46">
        <v>1</v>
      </c>
      <c r="BF49" s="46">
        <v>1</v>
      </c>
      <c r="BG49" s="46">
        <v>1</v>
      </c>
      <c r="BH49" s="46">
        <v>1</v>
      </c>
      <c r="BI49" s="46">
        <v>1</v>
      </c>
      <c r="BJ49" s="46">
        <v>1</v>
      </c>
      <c r="BK49" s="46"/>
      <c r="BL49" s="45"/>
      <c r="BM49" s="48"/>
      <c r="BN49" s="48">
        <v>1.499997</v>
      </c>
      <c r="BO49" s="48">
        <v>1.5499969</v>
      </c>
      <c r="BP49" s="48">
        <v>2.20472</v>
      </c>
      <c r="BQ49" s="48">
        <v>4.4881799999999998</v>
      </c>
      <c r="BR49" s="48">
        <v>5.5511699999999999</v>
      </c>
      <c r="BS49" s="48">
        <v>6.48</v>
      </c>
      <c r="BT49" s="33">
        <v>7.63</v>
      </c>
      <c r="BU49" s="48">
        <v>8.5500000000000007</v>
      </c>
      <c r="BV49" s="48">
        <v>9.2899999999999991</v>
      </c>
      <c r="BW49" s="48">
        <v>9.93</v>
      </c>
      <c r="BX49" s="48">
        <v>10.79</v>
      </c>
      <c r="BY49" s="48">
        <v>11.65</v>
      </c>
      <c r="BZ49" s="48">
        <v>12.25</v>
      </c>
      <c r="CA49" s="46"/>
      <c r="CB49" s="306">
        <f t="shared" si="0"/>
        <v>0.89198365631730081</v>
      </c>
      <c r="CC49" s="49">
        <v>41046</v>
      </c>
      <c r="CD49" s="5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</row>
    <row r="50" spans="1:250" ht="21" customHeight="1" x14ac:dyDescent="0.15">
      <c r="A50" s="40" t="s">
        <v>151</v>
      </c>
      <c r="B50" s="41">
        <v>1719</v>
      </c>
      <c r="C50" s="42" t="s">
        <v>103</v>
      </c>
      <c r="D50" s="43">
        <v>2012</v>
      </c>
      <c r="E50" s="43"/>
      <c r="F50" s="38"/>
      <c r="G50" s="42" t="s">
        <v>103</v>
      </c>
      <c r="H50" s="48"/>
      <c r="I50" s="44" t="s">
        <v>74</v>
      </c>
      <c r="J50" s="45" t="s">
        <v>104</v>
      </c>
      <c r="K50" s="45" t="s">
        <v>76</v>
      </c>
      <c r="L50" s="42" t="s">
        <v>103</v>
      </c>
      <c r="M50" s="40" t="s">
        <v>105</v>
      </c>
      <c r="N50" s="30"/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46">
        <v>0</v>
      </c>
      <c r="V50" s="46">
        <v>0</v>
      </c>
      <c r="W50" s="46">
        <v>3</v>
      </c>
      <c r="X50" s="46">
        <v>0</v>
      </c>
      <c r="Y50" s="46">
        <v>0</v>
      </c>
      <c r="Z50" s="46">
        <v>0</v>
      </c>
      <c r="AA50" s="47"/>
      <c r="AB50" s="30"/>
      <c r="AC50" s="33">
        <v>0</v>
      </c>
      <c r="AD50" s="33">
        <v>0</v>
      </c>
      <c r="AE50" s="33">
        <v>0</v>
      </c>
      <c r="AF50" s="33">
        <v>2</v>
      </c>
      <c r="AG50" s="33">
        <v>0</v>
      </c>
      <c r="AH50" s="46">
        <v>5</v>
      </c>
      <c r="AI50" s="46">
        <v>0</v>
      </c>
      <c r="AJ50" s="46">
        <v>0</v>
      </c>
      <c r="AK50" s="46">
        <v>10</v>
      </c>
      <c r="AL50" s="46">
        <v>0</v>
      </c>
      <c r="AM50" s="46">
        <v>20</v>
      </c>
      <c r="AN50" s="30"/>
      <c r="AO50" s="33">
        <v>0</v>
      </c>
      <c r="AP50" s="33">
        <v>0</v>
      </c>
      <c r="AQ50" s="33">
        <v>0</v>
      </c>
      <c r="AR50" s="46">
        <v>0</v>
      </c>
      <c r="AS50" s="46">
        <v>0</v>
      </c>
      <c r="AT50" s="46">
        <v>0</v>
      </c>
      <c r="AU50" s="46">
        <v>0</v>
      </c>
      <c r="AV50" s="46">
        <v>0</v>
      </c>
      <c r="AW50" s="46">
        <v>0</v>
      </c>
      <c r="AX50" s="30"/>
      <c r="AY50" s="33">
        <v>1</v>
      </c>
      <c r="AZ50" s="33">
        <v>1</v>
      </c>
      <c r="BA50" s="33">
        <v>1</v>
      </c>
      <c r="BB50" s="33">
        <v>1</v>
      </c>
      <c r="BC50" s="33">
        <v>1</v>
      </c>
      <c r="BD50" s="33">
        <v>1</v>
      </c>
      <c r="BE50" s="46">
        <v>2</v>
      </c>
      <c r="BF50" s="46">
        <v>2</v>
      </c>
      <c r="BG50" s="46">
        <v>3</v>
      </c>
      <c r="BH50" s="46">
        <v>2</v>
      </c>
      <c r="BI50" s="46">
        <v>1</v>
      </c>
      <c r="BJ50" s="46">
        <v>1</v>
      </c>
      <c r="BK50" s="46"/>
      <c r="BL50" s="45" t="s">
        <v>152</v>
      </c>
      <c r="BM50" s="48"/>
      <c r="BN50" s="48">
        <v>1.7499965</v>
      </c>
      <c r="BO50" s="48">
        <v>1.7499965</v>
      </c>
      <c r="BP50" s="48">
        <v>1.7716499999999999</v>
      </c>
      <c r="BQ50" s="48">
        <v>2.9921199999999999</v>
      </c>
      <c r="BR50" s="48">
        <v>3.8976299999999999</v>
      </c>
      <c r="BS50" s="48">
        <v>4.75</v>
      </c>
      <c r="BT50" s="33">
        <v>5.5</v>
      </c>
      <c r="BU50" s="48">
        <v>6</v>
      </c>
      <c r="BV50" s="48">
        <v>6.49</v>
      </c>
      <c r="BW50" s="48">
        <v>6.79</v>
      </c>
      <c r="BX50" s="48">
        <v>7.16</v>
      </c>
      <c r="BY50" s="48">
        <v>7.6</v>
      </c>
      <c r="BZ50" s="48">
        <v>8.2899999999999991</v>
      </c>
      <c r="CA50" s="46"/>
      <c r="CB50" s="306">
        <f t="shared" si="0"/>
        <v>0.54846606622397698</v>
      </c>
      <c r="CC50" s="49">
        <v>41046</v>
      </c>
      <c r="CD50" s="5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</row>
    <row r="51" spans="1:250" ht="21" customHeight="1" x14ac:dyDescent="0.15">
      <c r="A51" s="40" t="s">
        <v>153</v>
      </c>
      <c r="B51" s="41">
        <v>1723</v>
      </c>
      <c r="C51" s="42" t="s">
        <v>120</v>
      </c>
      <c r="D51" s="43">
        <v>2012</v>
      </c>
      <c r="E51" s="43"/>
      <c r="F51" s="38"/>
      <c r="G51" s="42" t="s">
        <v>120</v>
      </c>
      <c r="H51" s="48"/>
      <c r="I51" s="44" t="s">
        <v>74</v>
      </c>
      <c r="J51" s="45" t="s">
        <v>108</v>
      </c>
      <c r="K51" s="45" t="s">
        <v>109</v>
      </c>
      <c r="L51" s="42" t="s">
        <v>120</v>
      </c>
      <c r="M51" s="40" t="s">
        <v>121</v>
      </c>
      <c r="N51" s="30"/>
      <c r="O51" s="33">
        <v>3</v>
      </c>
      <c r="P51" s="33">
        <v>3</v>
      </c>
      <c r="Q51" s="33">
        <v>2</v>
      </c>
      <c r="R51" s="33">
        <v>2</v>
      </c>
      <c r="S51" s="33">
        <v>2</v>
      </c>
      <c r="T51" s="33">
        <v>0</v>
      </c>
      <c r="U51" s="46">
        <v>1</v>
      </c>
      <c r="V51" s="46">
        <v>0</v>
      </c>
      <c r="W51" s="46">
        <v>1</v>
      </c>
      <c r="X51" s="46">
        <v>1</v>
      </c>
      <c r="Y51" s="46">
        <v>0</v>
      </c>
      <c r="Z51" s="46">
        <v>0</v>
      </c>
      <c r="AA51" s="47"/>
      <c r="AB51" s="30"/>
      <c r="AC51" s="33">
        <v>0</v>
      </c>
      <c r="AD51" s="33">
        <v>2</v>
      </c>
      <c r="AE51" s="33">
        <v>20</v>
      </c>
      <c r="AF51" s="33">
        <v>5</v>
      </c>
      <c r="AG51" s="33">
        <v>0</v>
      </c>
      <c r="AH51" s="46">
        <v>10</v>
      </c>
      <c r="AI51" s="46">
        <v>50</v>
      </c>
      <c r="AJ51" s="46">
        <v>4</v>
      </c>
      <c r="AK51" s="46">
        <v>90</v>
      </c>
      <c r="AL51" s="46">
        <v>90</v>
      </c>
      <c r="AM51" s="46">
        <v>90</v>
      </c>
      <c r="AN51" s="30"/>
      <c r="AO51" s="33">
        <v>1</v>
      </c>
      <c r="AP51" s="33">
        <v>2</v>
      </c>
      <c r="AQ51" s="33">
        <v>2</v>
      </c>
      <c r="AR51" s="46">
        <v>2</v>
      </c>
      <c r="AS51" s="46">
        <v>0</v>
      </c>
      <c r="AT51" s="46">
        <v>3</v>
      </c>
      <c r="AU51" s="46">
        <v>0</v>
      </c>
      <c r="AV51" s="46">
        <v>0</v>
      </c>
      <c r="AW51" s="46">
        <v>0</v>
      </c>
      <c r="AX51" s="30"/>
      <c r="AY51" s="33">
        <v>3</v>
      </c>
      <c r="AZ51" s="33">
        <v>1</v>
      </c>
      <c r="BA51" s="33">
        <v>3</v>
      </c>
      <c r="BB51" s="33">
        <v>3</v>
      </c>
      <c r="BC51" s="33">
        <v>3</v>
      </c>
      <c r="BD51" s="33">
        <v>3</v>
      </c>
      <c r="BE51" s="46">
        <v>3</v>
      </c>
      <c r="BF51" s="46">
        <v>4</v>
      </c>
      <c r="BG51" s="46">
        <v>4</v>
      </c>
      <c r="BH51" s="46">
        <v>4</v>
      </c>
      <c r="BI51" s="46">
        <v>4</v>
      </c>
      <c r="BJ51" s="46">
        <v>4</v>
      </c>
      <c r="BK51" s="46"/>
      <c r="BL51" s="45"/>
      <c r="BM51" s="48"/>
      <c r="BN51" s="48">
        <v>1.499997</v>
      </c>
      <c r="BO51" s="48">
        <v>1.3999972000000001</v>
      </c>
      <c r="BP51" s="48">
        <v>1.6141700000000001</v>
      </c>
      <c r="BQ51" s="48">
        <v>1.7716499999999999</v>
      </c>
      <c r="BR51" s="48">
        <v>2.20472</v>
      </c>
      <c r="BS51" s="48">
        <v>2.4300000000000002</v>
      </c>
      <c r="BT51" s="33">
        <v>2.68</v>
      </c>
      <c r="BU51" s="48">
        <v>2.83</v>
      </c>
      <c r="BV51" s="48">
        <v>2.8</v>
      </c>
      <c r="BW51" s="48">
        <v>2.93</v>
      </c>
      <c r="BX51" s="48">
        <v>2.96</v>
      </c>
      <c r="BY51" s="48">
        <v>3</v>
      </c>
      <c r="BZ51" s="48">
        <v>3</v>
      </c>
      <c r="CA51" s="46"/>
      <c r="CB51" s="306">
        <f t="shared" si="0"/>
        <v>0.14052906460875805</v>
      </c>
      <c r="CC51" s="49">
        <v>41046</v>
      </c>
      <c r="CD51" s="5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</row>
    <row r="52" spans="1:250" ht="21" customHeight="1" x14ac:dyDescent="0.15">
      <c r="A52" s="40" t="s">
        <v>154</v>
      </c>
      <c r="B52" s="41">
        <v>1727</v>
      </c>
      <c r="C52" s="42" t="s">
        <v>128</v>
      </c>
      <c r="D52" s="43">
        <v>2012</v>
      </c>
      <c r="E52" s="43"/>
      <c r="F52" s="38"/>
      <c r="G52" s="42" t="s">
        <v>128</v>
      </c>
      <c r="H52" s="45" t="s">
        <v>129</v>
      </c>
      <c r="I52" s="44" t="s">
        <v>31</v>
      </c>
      <c r="J52" s="45" t="s">
        <v>130</v>
      </c>
      <c r="K52" s="45" t="s">
        <v>131</v>
      </c>
      <c r="L52" s="42" t="s">
        <v>128</v>
      </c>
      <c r="M52" s="40" t="s">
        <v>132</v>
      </c>
      <c r="N52" s="30"/>
      <c r="O52" s="30"/>
      <c r="P52" s="30"/>
      <c r="Q52" s="30"/>
      <c r="R52" s="30"/>
      <c r="S52" s="30"/>
      <c r="T52" s="30"/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7"/>
      <c r="AB52" s="30"/>
      <c r="AC52" s="30"/>
      <c r="AD52" s="30"/>
      <c r="AE52" s="30"/>
      <c r="AF52" s="30"/>
      <c r="AG52" s="30"/>
      <c r="AH52" s="46">
        <v>5</v>
      </c>
      <c r="AI52" s="46">
        <v>0</v>
      </c>
      <c r="AJ52" s="46">
        <v>0</v>
      </c>
      <c r="AK52" s="46">
        <v>0</v>
      </c>
      <c r="AL52" s="46">
        <v>0</v>
      </c>
      <c r="AM52" s="46">
        <v>0</v>
      </c>
      <c r="AN52" s="30"/>
      <c r="AO52" s="30"/>
      <c r="AP52" s="30"/>
      <c r="AQ52" s="30"/>
      <c r="AR52" s="46">
        <v>0</v>
      </c>
      <c r="AS52" s="46">
        <v>0</v>
      </c>
      <c r="AT52" s="46">
        <v>0</v>
      </c>
      <c r="AU52" s="46">
        <v>0</v>
      </c>
      <c r="AV52" s="46">
        <v>0</v>
      </c>
      <c r="AW52" s="46">
        <v>0</v>
      </c>
      <c r="AX52" s="30"/>
      <c r="AY52" s="30"/>
      <c r="AZ52" s="30"/>
      <c r="BA52" s="30"/>
      <c r="BB52" s="30"/>
      <c r="BC52" s="30"/>
      <c r="BD52" s="30"/>
      <c r="BE52" s="46">
        <v>2</v>
      </c>
      <c r="BF52" s="46">
        <v>2</v>
      </c>
      <c r="BG52" s="46">
        <v>1</v>
      </c>
      <c r="BH52" s="46">
        <v>1</v>
      </c>
      <c r="BI52" s="46">
        <v>1</v>
      </c>
      <c r="BJ52" s="46">
        <v>1</v>
      </c>
      <c r="BK52" s="46"/>
      <c r="BL52" s="45"/>
      <c r="BM52" s="48"/>
      <c r="BN52" s="48"/>
      <c r="BO52" s="48"/>
      <c r="BP52" s="48"/>
      <c r="BQ52" s="48"/>
      <c r="BR52" s="48"/>
      <c r="BS52" s="48"/>
      <c r="BT52" s="30"/>
      <c r="BU52" s="48">
        <v>1.57</v>
      </c>
      <c r="BV52" s="48">
        <v>1.91</v>
      </c>
      <c r="BW52" s="48">
        <v>2.85</v>
      </c>
      <c r="BX52" s="48">
        <v>3.8</v>
      </c>
      <c r="BY52" s="48">
        <v>5.07</v>
      </c>
      <c r="BZ52" s="48">
        <v>6.03</v>
      </c>
      <c r="CA52" s="46"/>
      <c r="CB52" s="306">
        <f t="shared" si="0"/>
        <v>0.93514285714285728</v>
      </c>
      <c r="CC52" s="96" t="s">
        <v>155</v>
      </c>
      <c r="CD52" s="5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</row>
    <row r="53" spans="1:250" ht="21" customHeight="1" x14ac:dyDescent="0.15">
      <c r="A53" s="40" t="s">
        <v>156</v>
      </c>
      <c r="B53" s="41">
        <v>1729</v>
      </c>
      <c r="C53" s="42" t="s">
        <v>107</v>
      </c>
      <c r="D53" s="43">
        <v>2012</v>
      </c>
      <c r="E53" s="43"/>
      <c r="F53" s="38"/>
      <c r="G53" s="42" t="s">
        <v>107</v>
      </c>
      <c r="H53" s="48"/>
      <c r="I53" s="44" t="s">
        <v>74</v>
      </c>
      <c r="J53" s="45" t="s">
        <v>108</v>
      </c>
      <c r="K53" s="45" t="s">
        <v>109</v>
      </c>
      <c r="L53" s="42" t="s">
        <v>107</v>
      </c>
      <c r="M53" s="40" t="s">
        <v>110</v>
      </c>
      <c r="N53" s="30"/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46">
        <v>0</v>
      </c>
      <c r="V53" s="46">
        <v>0</v>
      </c>
      <c r="W53" s="46">
        <v>0</v>
      </c>
      <c r="X53" s="46">
        <v>4</v>
      </c>
      <c r="Y53" s="46">
        <v>5</v>
      </c>
      <c r="Z53" s="46">
        <v>4</v>
      </c>
      <c r="AA53" s="44" t="s">
        <v>94</v>
      </c>
      <c r="AB53" s="30"/>
      <c r="AC53" s="33">
        <v>0</v>
      </c>
      <c r="AD53" s="33">
        <v>0</v>
      </c>
      <c r="AE53" s="33">
        <v>0</v>
      </c>
      <c r="AF53" s="33">
        <v>0</v>
      </c>
      <c r="AG53" s="33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46">
        <v>0</v>
      </c>
      <c r="AN53" s="30"/>
      <c r="AO53" s="33">
        <v>0</v>
      </c>
      <c r="AP53" s="33">
        <v>0</v>
      </c>
      <c r="AQ53" s="33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30"/>
      <c r="AY53" s="33">
        <v>1</v>
      </c>
      <c r="AZ53" s="33">
        <v>1</v>
      </c>
      <c r="BA53" s="33">
        <v>1</v>
      </c>
      <c r="BB53" s="33">
        <v>1</v>
      </c>
      <c r="BC53" s="33">
        <v>1</v>
      </c>
      <c r="BD53" s="33">
        <v>1</v>
      </c>
      <c r="BE53" s="46">
        <v>1</v>
      </c>
      <c r="BF53" s="46">
        <v>1</v>
      </c>
      <c r="BG53" s="46">
        <v>1</v>
      </c>
      <c r="BH53" s="46">
        <v>3</v>
      </c>
      <c r="BI53" s="46">
        <v>3</v>
      </c>
      <c r="BJ53" s="46">
        <v>3</v>
      </c>
      <c r="BK53" s="46"/>
      <c r="BL53" s="45"/>
      <c r="BM53" s="48"/>
      <c r="BN53" s="48">
        <v>2.2999953999999998</v>
      </c>
      <c r="BO53" s="48">
        <v>2.2999953999999998</v>
      </c>
      <c r="BP53" s="48">
        <v>2.55905</v>
      </c>
      <c r="BQ53" s="48">
        <v>3.5826699999999998</v>
      </c>
      <c r="BR53" s="48">
        <v>4.0944799999999999</v>
      </c>
      <c r="BS53" s="48">
        <v>4.7300000000000004</v>
      </c>
      <c r="BT53" s="33">
        <v>5.55</v>
      </c>
      <c r="BU53" s="48">
        <v>6.19</v>
      </c>
      <c r="BV53" s="48">
        <v>6.72</v>
      </c>
      <c r="BW53" s="48">
        <v>7.54</v>
      </c>
      <c r="BX53" s="48">
        <v>8.4</v>
      </c>
      <c r="BY53" s="48">
        <v>9.18</v>
      </c>
      <c r="BZ53" s="48">
        <v>10.31</v>
      </c>
      <c r="CA53" s="46"/>
      <c r="CB53" s="306">
        <f t="shared" si="0"/>
        <v>0.62619902720746601</v>
      </c>
      <c r="CC53" s="49">
        <v>41046</v>
      </c>
      <c r="CD53" s="5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</row>
    <row r="54" spans="1:250" ht="21" customHeight="1" x14ac:dyDescent="0.15">
      <c r="A54" s="40" t="s">
        <v>157</v>
      </c>
      <c r="B54" s="51" t="s">
        <v>158</v>
      </c>
      <c r="C54" s="29"/>
      <c r="D54" s="52"/>
      <c r="E54" s="43"/>
      <c r="F54" s="38"/>
      <c r="G54" s="29"/>
      <c r="H54" s="48"/>
      <c r="I54" s="98"/>
      <c r="J54" s="30"/>
      <c r="K54" s="48"/>
      <c r="L54" s="29"/>
      <c r="M54" s="53"/>
      <c r="N54" s="30"/>
      <c r="O54" s="30"/>
      <c r="P54" s="30"/>
      <c r="Q54" s="30"/>
      <c r="R54" s="30"/>
      <c r="S54" s="30"/>
      <c r="T54" s="30"/>
      <c r="U54" s="46"/>
      <c r="V54" s="46"/>
      <c r="W54" s="46"/>
      <c r="X54" s="46"/>
      <c r="Y54" s="46"/>
      <c r="Z54" s="46"/>
      <c r="AA54" s="47"/>
      <c r="AB54" s="30"/>
      <c r="AC54" s="30"/>
      <c r="AD54" s="30"/>
      <c r="AE54" s="30"/>
      <c r="AF54" s="30"/>
      <c r="AG54" s="30"/>
      <c r="AH54" s="46"/>
      <c r="AI54" s="46"/>
      <c r="AJ54" s="46"/>
      <c r="AK54" s="46"/>
      <c r="AL54" s="46"/>
      <c r="AM54" s="46"/>
      <c r="AN54" s="30"/>
      <c r="AO54" s="30"/>
      <c r="AP54" s="30"/>
      <c r="AQ54" s="30"/>
      <c r="AR54" s="46"/>
      <c r="AS54" s="46"/>
      <c r="AT54" s="46"/>
      <c r="AU54" s="46"/>
      <c r="AV54" s="46"/>
      <c r="AW54" s="46"/>
      <c r="AX54" s="30"/>
      <c r="AY54" s="30"/>
      <c r="AZ54" s="30"/>
      <c r="BA54" s="30"/>
      <c r="BB54" s="30"/>
      <c r="BC54" s="30"/>
      <c r="BD54" s="54"/>
      <c r="BE54" s="46"/>
      <c r="BF54" s="46"/>
      <c r="BG54" s="46"/>
      <c r="BH54" s="46"/>
      <c r="BI54" s="46"/>
      <c r="BJ54" s="46"/>
      <c r="BK54" s="46"/>
      <c r="BL54" s="45"/>
      <c r="BM54" s="48"/>
      <c r="BN54" s="48"/>
      <c r="BO54" s="48"/>
      <c r="BP54" s="48"/>
      <c r="BQ54" s="48"/>
      <c r="BR54" s="48"/>
      <c r="BS54" s="48"/>
      <c r="BT54" s="30"/>
      <c r="BU54" s="48"/>
      <c r="BV54" s="48"/>
      <c r="BW54" s="48"/>
      <c r="BX54" s="48"/>
      <c r="BY54" s="48"/>
      <c r="BZ54" s="48"/>
      <c r="CA54" s="46"/>
      <c r="CB54" s="306"/>
      <c r="CC54" s="49"/>
      <c r="CD54" s="27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</row>
    <row r="55" spans="1:250" ht="21" customHeight="1" x14ac:dyDescent="0.15">
      <c r="A55" s="55" t="s">
        <v>159</v>
      </c>
      <c r="B55" s="68">
        <v>1815</v>
      </c>
      <c r="C55" s="128" t="s">
        <v>160</v>
      </c>
      <c r="D55" s="129" t="s">
        <v>59</v>
      </c>
      <c r="E55" s="59"/>
      <c r="F55" s="60"/>
      <c r="G55" s="104"/>
      <c r="H55" s="62"/>
      <c r="I55" s="63"/>
      <c r="J55" s="55"/>
      <c r="K55" s="62"/>
      <c r="L55" s="112"/>
      <c r="M55" s="55" t="s">
        <v>161</v>
      </c>
      <c r="N55" s="62"/>
      <c r="O55" s="62"/>
      <c r="P55" s="62"/>
      <c r="Q55" s="62"/>
      <c r="R55" s="62"/>
      <c r="S55" s="62"/>
      <c r="T55" s="62"/>
      <c r="U55" s="64"/>
      <c r="V55" s="64"/>
      <c r="W55" s="64"/>
      <c r="X55" s="64"/>
      <c r="Y55" s="64"/>
      <c r="Z55" s="64"/>
      <c r="AA55" s="65"/>
      <c r="AB55" s="62"/>
      <c r="AC55" s="62"/>
      <c r="AD55" s="62"/>
      <c r="AE55" s="62"/>
      <c r="AF55" s="62"/>
      <c r="AG55" s="62"/>
      <c r="AH55" s="64"/>
      <c r="AI55" s="64"/>
      <c r="AJ55" s="64"/>
      <c r="AK55" s="64"/>
      <c r="AL55" s="64"/>
      <c r="AM55" s="64"/>
      <c r="AN55" s="62"/>
      <c r="AO55" s="62"/>
      <c r="AP55" s="62"/>
      <c r="AQ55" s="62"/>
      <c r="AR55" s="64"/>
      <c r="AS55" s="64"/>
      <c r="AT55" s="64"/>
      <c r="AU55" s="64"/>
      <c r="AV55" s="64"/>
      <c r="AW55" s="64"/>
      <c r="AX55" s="62"/>
      <c r="AY55" s="62"/>
      <c r="AZ55" s="62"/>
      <c r="BA55" s="62"/>
      <c r="BB55" s="62"/>
      <c r="BC55" s="62"/>
      <c r="BD55" s="62"/>
      <c r="BE55" s="64"/>
      <c r="BF55" s="64"/>
      <c r="BG55" s="64"/>
      <c r="BH55" s="64"/>
      <c r="BI55" s="64"/>
      <c r="BJ55" s="64"/>
      <c r="BK55" s="64"/>
      <c r="BL55" s="55"/>
      <c r="BM55" s="62"/>
      <c r="BN55" s="62"/>
      <c r="BO55" s="62"/>
      <c r="BP55" s="62"/>
      <c r="BQ55" s="62"/>
      <c r="BR55" s="62"/>
      <c r="BS55" s="62"/>
      <c r="BT55" s="62"/>
      <c r="BU55" s="66"/>
      <c r="BV55" s="66"/>
      <c r="BW55" s="66"/>
      <c r="BX55" s="66"/>
      <c r="BY55" s="66"/>
      <c r="BZ55" s="66"/>
      <c r="CA55" s="64"/>
      <c r="CB55" s="307"/>
      <c r="CC55" s="58" t="s">
        <v>59</v>
      </c>
      <c r="CD55" s="58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</row>
    <row r="56" spans="1:250" ht="21" customHeight="1" x14ac:dyDescent="0.15">
      <c r="A56" s="40" t="s">
        <v>162</v>
      </c>
      <c r="B56" s="41">
        <v>1815</v>
      </c>
      <c r="C56" s="42" t="s">
        <v>47</v>
      </c>
      <c r="D56" s="43">
        <v>2012</v>
      </c>
      <c r="E56" s="43"/>
      <c r="F56" s="38"/>
      <c r="G56" s="42" t="s">
        <v>47</v>
      </c>
      <c r="H56" s="45" t="s">
        <v>48</v>
      </c>
      <c r="I56" s="44" t="s">
        <v>31</v>
      </c>
      <c r="J56" s="45" t="s">
        <v>49</v>
      </c>
      <c r="K56" s="45" t="s">
        <v>50</v>
      </c>
      <c r="L56" s="42" t="s">
        <v>47</v>
      </c>
      <c r="M56" s="40" t="s">
        <v>49</v>
      </c>
      <c r="N56" s="30"/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1</v>
      </c>
      <c r="U56" s="46">
        <v>1</v>
      </c>
      <c r="V56" s="46">
        <v>1</v>
      </c>
      <c r="W56" s="46">
        <v>1</v>
      </c>
      <c r="X56" s="46">
        <v>1</v>
      </c>
      <c r="Y56" s="46">
        <v>0</v>
      </c>
      <c r="Z56" s="46">
        <v>0</v>
      </c>
      <c r="AA56" s="47"/>
      <c r="AB56" s="30"/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2</v>
      </c>
      <c r="AN56" s="30"/>
      <c r="AO56" s="33">
        <v>0</v>
      </c>
      <c r="AP56" s="33">
        <v>0</v>
      </c>
      <c r="AQ56" s="33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30"/>
      <c r="AY56" s="33">
        <v>1</v>
      </c>
      <c r="AZ56" s="33">
        <v>1</v>
      </c>
      <c r="BA56" s="33">
        <v>1</v>
      </c>
      <c r="BB56" s="33">
        <v>1</v>
      </c>
      <c r="BC56" s="33">
        <v>1</v>
      </c>
      <c r="BD56" s="33">
        <v>1</v>
      </c>
      <c r="BE56" s="46">
        <v>2</v>
      </c>
      <c r="BF56" s="46">
        <v>2</v>
      </c>
      <c r="BG56" s="46">
        <v>1</v>
      </c>
      <c r="BH56" s="46">
        <v>1</v>
      </c>
      <c r="BI56" s="46">
        <v>1</v>
      </c>
      <c r="BJ56" s="46">
        <v>1</v>
      </c>
      <c r="BK56" s="46"/>
      <c r="BL56" s="45"/>
      <c r="BM56" s="48"/>
      <c r="BN56" s="48">
        <v>1.7499965</v>
      </c>
      <c r="BO56" s="48">
        <v>1.6999966</v>
      </c>
      <c r="BP56" s="48">
        <v>1.73228</v>
      </c>
      <c r="BQ56" s="48">
        <v>2.3622000000000001</v>
      </c>
      <c r="BR56" s="48">
        <v>2.7559</v>
      </c>
      <c r="BS56" s="48">
        <v>3.62</v>
      </c>
      <c r="BT56" s="33">
        <v>4.37</v>
      </c>
      <c r="BU56" s="48">
        <v>5.08</v>
      </c>
      <c r="BV56" s="48">
        <v>5.55</v>
      </c>
      <c r="BW56" s="48">
        <v>6.17</v>
      </c>
      <c r="BX56" s="48">
        <v>6.57</v>
      </c>
      <c r="BY56" s="48">
        <v>9.01</v>
      </c>
      <c r="BZ56" s="48">
        <v>7.64</v>
      </c>
      <c r="CA56" s="46"/>
      <c r="CB56" s="306">
        <f t="shared" ref="CB56:CB61" si="1">SLOPE(BN56:BZ56,BN$3:BZ$3)</f>
        <v>0.55054712957645358</v>
      </c>
      <c r="CC56" s="49">
        <v>41046</v>
      </c>
      <c r="CD56" s="5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</row>
    <row r="57" spans="1:250" ht="21" customHeight="1" x14ac:dyDescent="0.15">
      <c r="A57" s="40" t="s">
        <v>163</v>
      </c>
      <c r="B57" s="41">
        <v>1819</v>
      </c>
      <c r="C57" s="42" t="s">
        <v>54</v>
      </c>
      <c r="D57" s="43">
        <v>2012</v>
      </c>
      <c r="E57" s="43"/>
      <c r="F57" s="38"/>
      <c r="G57" s="42" t="s">
        <v>54</v>
      </c>
      <c r="H57" s="45" t="s">
        <v>55</v>
      </c>
      <c r="I57" s="44" t="s">
        <v>31</v>
      </c>
      <c r="J57" s="45" t="s">
        <v>56</v>
      </c>
      <c r="K57" s="45" t="s">
        <v>44</v>
      </c>
      <c r="L57" s="42" t="s">
        <v>54</v>
      </c>
      <c r="M57" s="40" t="s">
        <v>56</v>
      </c>
      <c r="N57" s="30"/>
      <c r="O57" s="33">
        <v>0</v>
      </c>
      <c r="P57" s="33">
        <v>0</v>
      </c>
      <c r="Q57" s="33">
        <v>0</v>
      </c>
      <c r="R57" s="33">
        <v>3</v>
      </c>
      <c r="S57" s="33">
        <v>3</v>
      </c>
      <c r="T57" s="33">
        <v>2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7"/>
      <c r="AB57" s="30"/>
      <c r="AC57" s="33">
        <v>0</v>
      </c>
      <c r="AD57" s="33">
        <v>0</v>
      </c>
      <c r="AE57" s="33">
        <v>0</v>
      </c>
      <c r="AF57" s="33">
        <v>50</v>
      </c>
      <c r="AG57" s="33">
        <v>0</v>
      </c>
      <c r="AH57" s="46">
        <v>0</v>
      </c>
      <c r="AI57" s="46">
        <v>0</v>
      </c>
      <c r="AJ57" s="46">
        <v>0</v>
      </c>
      <c r="AK57" s="46">
        <v>0</v>
      </c>
      <c r="AL57" s="46">
        <v>0</v>
      </c>
      <c r="AM57" s="46">
        <v>0</v>
      </c>
      <c r="AN57" s="30"/>
      <c r="AO57" s="33">
        <v>0</v>
      </c>
      <c r="AP57" s="33">
        <v>1</v>
      </c>
      <c r="AQ57" s="33">
        <v>0</v>
      </c>
      <c r="AR57" s="46">
        <v>0</v>
      </c>
      <c r="AS57" s="46">
        <v>0</v>
      </c>
      <c r="AT57" s="46">
        <v>0</v>
      </c>
      <c r="AU57" s="46">
        <v>0</v>
      </c>
      <c r="AV57" s="46">
        <v>0</v>
      </c>
      <c r="AW57" s="46">
        <v>0</v>
      </c>
      <c r="AX57" s="30"/>
      <c r="AY57" s="33">
        <v>1</v>
      </c>
      <c r="AZ57" s="33">
        <v>1</v>
      </c>
      <c r="BA57" s="33">
        <v>1</v>
      </c>
      <c r="BB57" s="33">
        <v>4</v>
      </c>
      <c r="BC57" s="33">
        <v>3</v>
      </c>
      <c r="BD57" s="33">
        <v>2</v>
      </c>
      <c r="BE57" s="46">
        <v>1</v>
      </c>
      <c r="BF57" s="46">
        <v>1</v>
      </c>
      <c r="BG57" s="46">
        <v>2</v>
      </c>
      <c r="BH57" s="46">
        <v>1</v>
      </c>
      <c r="BI57" s="46">
        <v>1</v>
      </c>
      <c r="BJ57" s="46">
        <v>1</v>
      </c>
      <c r="BK57" s="46"/>
      <c r="BL57" s="45" t="s">
        <v>164</v>
      </c>
      <c r="BM57" s="48"/>
      <c r="BN57" s="48">
        <v>1.7499965</v>
      </c>
      <c r="BO57" s="48">
        <v>1.7499965</v>
      </c>
      <c r="BP57" s="48">
        <v>2.0472399999999999</v>
      </c>
      <c r="BQ57" s="48">
        <v>3.70078</v>
      </c>
      <c r="BR57" s="48">
        <v>4.1338499999999998</v>
      </c>
      <c r="BS57" s="48">
        <v>5.03</v>
      </c>
      <c r="BT57" s="33">
        <v>5.82</v>
      </c>
      <c r="BU57" s="48">
        <v>6.54</v>
      </c>
      <c r="BV57" s="48">
        <v>7.26</v>
      </c>
      <c r="BW57" s="48">
        <v>8.0299999999999994</v>
      </c>
      <c r="BX57" s="48">
        <v>9.6999999999999993</v>
      </c>
      <c r="BY57" s="48">
        <v>9.5</v>
      </c>
      <c r="BZ57" s="48">
        <v>10.48</v>
      </c>
      <c r="CA57" s="46">
        <v>45</v>
      </c>
      <c r="CB57" s="306">
        <f t="shared" si="1"/>
        <v>0.7205653483488873</v>
      </c>
      <c r="CC57" s="49">
        <v>41046</v>
      </c>
      <c r="CD57" s="5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</row>
    <row r="58" spans="1:250" ht="21" customHeight="1" x14ac:dyDescent="0.15">
      <c r="A58" s="40" t="s">
        <v>165</v>
      </c>
      <c r="B58" s="41">
        <v>1825</v>
      </c>
      <c r="C58" s="42" t="s">
        <v>85</v>
      </c>
      <c r="D58" s="43">
        <v>2012</v>
      </c>
      <c r="E58" s="43"/>
      <c r="F58" s="38"/>
      <c r="G58" s="42" t="s">
        <v>85</v>
      </c>
      <c r="H58" s="48"/>
      <c r="I58" s="44" t="s">
        <v>31</v>
      </c>
      <c r="J58" s="45" t="s">
        <v>37</v>
      </c>
      <c r="K58" s="45" t="s">
        <v>38</v>
      </c>
      <c r="L58" s="42" t="s">
        <v>85</v>
      </c>
      <c r="M58" s="40" t="s">
        <v>86</v>
      </c>
      <c r="N58" s="30"/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46">
        <v>0</v>
      </c>
      <c r="V58" s="46">
        <v>1</v>
      </c>
      <c r="W58" s="46">
        <v>0</v>
      </c>
      <c r="X58" s="46">
        <v>0</v>
      </c>
      <c r="Y58" s="46">
        <v>0</v>
      </c>
      <c r="Z58" s="46">
        <v>1</v>
      </c>
      <c r="AA58" s="47"/>
      <c r="AB58" s="30"/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  <c r="AM58" s="46">
        <v>0</v>
      </c>
      <c r="AN58" s="30"/>
      <c r="AO58" s="33">
        <v>0</v>
      </c>
      <c r="AP58" s="33">
        <v>0</v>
      </c>
      <c r="AQ58" s="33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0</v>
      </c>
      <c r="AX58" s="30"/>
      <c r="AY58" s="33">
        <v>1</v>
      </c>
      <c r="AZ58" s="33">
        <v>1</v>
      </c>
      <c r="BA58" s="33">
        <v>1</v>
      </c>
      <c r="BB58" s="33">
        <v>1</v>
      </c>
      <c r="BC58" s="33">
        <v>1</v>
      </c>
      <c r="BD58" s="33">
        <v>1</v>
      </c>
      <c r="BE58" s="46">
        <v>2</v>
      </c>
      <c r="BF58" s="46">
        <v>2</v>
      </c>
      <c r="BG58" s="46">
        <v>2</v>
      </c>
      <c r="BH58" s="46">
        <v>1</v>
      </c>
      <c r="BI58" s="46">
        <v>1</v>
      </c>
      <c r="BJ58" s="46">
        <v>1</v>
      </c>
      <c r="BK58" s="46"/>
      <c r="BL58" s="45"/>
      <c r="BM58" s="48"/>
      <c r="BN58" s="48">
        <v>1.9499960999999999</v>
      </c>
      <c r="BO58" s="48">
        <v>1.9499960999999999</v>
      </c>
      <c r="BP58" s="48">
        <v>1.9684999999999999</v>
      </c>
      <c r="BQ58" s="48">
        <v>2.95275</v>
      </c>
      <c r="BR58" s="48">
        <v>3.50393</v>
      </c>
      <c r="BS58" s="48">
        <v>4.09</v>
      </c>
      <c r="BT58" s="33">
        <v>4.5599999999999996</v>
      </c>
      <c r="BU58" s="48">
        <v>5.12</v>
      </c>
      <c r="BV58" s="48">
        <v>5.66</v>
      </c>
      <c r="BW58" s="48">
        <v>6.29</v>
      </c>
      <c r="BX58" s="48">
        <v>6.92</v>
      </c>
      <c r="BY58" s="48">
        <v>7.6</v>
      </c>
      <c r="BZ58" s="48">
        <v>8.4600000000000009</v>
      </c>
      <c r="CA58" s="46"/>
      <c r="CB58" s="306">
        <f t="shared" si="1"/>
        <v>0.51647316787508968</v>
      </c>
      <c r="CC58" s="49">
        <v>41046</v>
      </c>
      <c r="CD58" s="5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</row>
    <row r="59" spans="1:250" ht="21" customHeight="1" x14ac:dyDescent="0.15">
      <c r="A59" s="40" t="s">
        <v>166</v>
      </c>
      <c r="B59" s="41">
        <v>1825</v>
      </c>
      <c r="C59" s="42" t="s">
        <v>72</v>
      </c>
      <c r="D59" s="43">
        <v>2012</v>
      </c>
      <c r="E59" s="43"/>
      <c r="F59" s="38"/>
      <c r="G59" s="42" t="s">
        <v>72</v>
      </c>
      <c r="H59" s="48"/>
      <c r="I59" s="44" t="s">
        <v>74</v>
      </c>
      <c r="J59" s="45" t="s">
        <v>75</v>
      </c>
      <c r="K59" s="45" t="s">
        <v>76</v>
      </c>
      <c r="L59" s="42" t="s">
        <v>72</v>
      </c>
      <c r="M59" s="40" t="s">
        <v>77</v>
      </c>
      <c r="N59" s="30"/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46">
        <v>1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7"/>
      <c r="AB59" s="30"/>
      <c r="AC59" s="33">
        <v>0</v>
      </c>
      <c r="AD59" s="33">
        <v>0</v>
      </c>
      <c r="AE59" s="33">
        <v>5</v>
      </c>
      <c r="AF59" s="33">
        <v>0</v>
      </c>
      <c r="AG59" s="33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30"/>
      <c r="AO59" s="33">
        <v>0</v>
      </c>
      <c r="AP59" s="33">
        <v>0</v>
      </c>
      <c r="AQ59" s="33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30"/>
      <c r="AY59" s="33">
        <v>1</v>
      </c>
      <c r="AZ59" s="33">
        <v>1</v>
      </c>
      <c r="BA59" s="33">
        <v>1</v>
      </c>
      <c r="BB59" s="33">
        <v>1</v>
      </c>
      <c r="BC59" s="33">
        <v>1</v>
      </c>
      <c r="BD59" s="33">
        <v>2</v>
      </c>
      <c r="BE59" s="46">
        <v>1</v>
      </c>
      <c r="BF59" s="46">
        <v>1</v>
      </c>
      <c r="BG59" s="46">
        <v>1</v>
      </c>
      <c r="BH59" s="46">
        <v>2</v>
      </c>
      <c r="BI59" s="46">
        <v>1</v>
      </c>
      <c r="BJ59" s="46">
        <v>1</v>
      </c>
      <c r="BK59" s="46"/>
      <c r="BL59" s="45"/>
      <c r="BM59" s="48"/>
      <c r="BN59" s="48">
        <v>1.7999963999999999</v>
      </c>
      <c r="BO59" s="48">
        <v>1.7999963999999999</v>
      </c>
      <c r="BP59" s="48">
        <v>1.92913</v>
      </c>
      <c r="BQ59" s="48">
        <v>2.7952699999999999</v>
      </c>
      <c r="BR59" s="48">
        <v>3.5432999999999999</v>
      </c>
      <c r="BS59" s="48">
        <v>4.53</v>
      </c>
      <c r="BT59" s="33">
        <v>5.49</v>
      </c>
      <c r="BU59" s="48">
        <v>6.07</v>
      </c>
      <c r="BV59" s="48">
        <v>6.8</v>
      </c>
      <c r="BW59" s="48">
        <v>7.73</v>
      </c>
      <c r="BX59" s="48">
        <v>8.32</v>
      </c>
      <c r="BY59" s="48">
        <v>9.33</v>
      </c>
      <c r="BZ59" s="48">
        <v>10.33</v>
      </c>
      <c r="CA59" s="46"/>
      <c r="CB59" s="306">
        <f t="shared" si="1"/>
        <v>0.6905200670495335</v>
      </c>
      <c r="CC59" s="49">
        <v>41046</v>
      </c>
      <c r="CD59" s="5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</row>
    <row r="60" spans="1:250" ht="21" customHeight="1" x14ac:dyDescent="0.15">
      <c r="A60" s="40" t="s">
        <v>167</v>
      </c>
      <c r="B60" s="41">
        <v>1829</v>
      </c>
      <c r="C60" s="42" t="s">
        <v>168</v>
      </c>
      <c r="D60" s="43">
        <v>2012</v>
      </c>
      <c r="E60" s="43"/>
      <c r="F60" s="38"/>
      <c r="G60" s="42" t="s">
        <v>168</v>
      </c>
      <c r="H60" s="45" t="s">
        <v>169</v>
      </c>
      <c r="I60" s="44" t="s">
        <v>31</v>
      </c>
      <c r="J60" s="45" t="s">
        <v>32</v>
      </c>
      <c r="K60" s="45" t="s">
        <v>33</v>
      </c>
      <c r="L60" s="42" t="s">
        <v>168</v>
      </c>
      <c r="M60" s="40" t="s">
        <v>170</v>
      </c>
      <c r="N60" s="30"/>
      <c r="O60" s="33">
        <v>0</v>
      </c>
      <c r="P60" s="33">
        <v>0</v>
      </c>
      <c r="Q60" s="33">
        <v>1</v>
      </c>
      <c r="R60" s="33">
        <v>2</v>
      </c>
      <c r="S60" s="33">
        <v>1</v>
      </c>
      <c r="T60" s="33">
        <v>0</v>
      </c>
      <c r="U60" s="46">
        <v>0</v>
      </c>
      <c r="V60" s="46">
        <v>0</v>
      </c>
      <c r="W60" s="46">
        <v>0</v>
      </c>
      <c r="X60" s="46">
        <v>1</v>
      </c>
      <c r="Y60" s="46">
        <v>1</v>
      </c>
      <c r="Z60" s="46">
        <v>2</v>
      </c>
      <c r="AA60" s="44" t="s">
        <v>94</v>
      </c>
      <c r="AB60" s="30"/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30"/>
      <c r="AO60" s="33">
        <v>0</v>
      </c>
      <c r="AP60" s="33">
        <v>0</v>
      </c>
      <c r="AQ60" s="33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30"/>
      <c r="AY60" s="33">
        <v>1</v>
      </c>
      <c r="AZ60" s="33">
        <v>1</v>
      </c>
      <c r="BA60" s="33">
        <v>1</v>
      </c>
      <c r="BB60" s="33">
        <v>3</v>
      </c>
      <c r="BC60" s="33">
        <v>2</v>
      </c>
      <c r="BD60" s="33">
        <v>1</v>
      </c>
      <c r="BE60" s="46">
        <v>1</v>
      </c>
      <c r="BF60" s="46">
        <v>2</v>
      </c>
      <c r="BG60" s="46">
        <v>1</v>
      </c>
      <c r="BH60" s="46">
        <v>1</v>
      </c>
      <c r="BI60" s="46">
        <v>1</v>
      </c>
      <c r="BJ60" s="46">
        <v>2</v>
      </c>
      <c r="BK60" s="46"/>
      <c r="BL60" s="45"/>
      <c r="BM60" s="48"/>
      <c r="BN60" s="48">
        <v>1.6999966</v>
      </c>
      <c r="BO60" s="48">
        <v>1.6499967</v>
      </c>
      <c r="BP60" s="48">
        <v>1.65354</v>
      </c>
      <c r="BQ60" s="48">
        <v>2.20472</v>
      </c>
      <c r="BR60" s="48">
        <v>2.6771600000000002</v>
      </c>
      <c r="BS60" s="48">
        <v>3.22</v>
      </c>
      <c r="BT60" s="33">
        <v>3.53</v>
      </c>
      <c r="BU60" s="48">
        <v>3.83</v>
      </c>
      <c r="BV60" s="48">
        <v>4.3</v>
      </c>
      <c r="BW60" s="48">
        <v>4.84</v>
      </c>
      <c r="BX60" s="48">
        <v>5.12</v>
      </c>
      <c r="BY60" s="48">
        <v>5.6</v>
      </c>
      <c r="BZ60" s="48">
        <v>6.1</v>
      </c>
      <c r="CA60" s="46">
        <v>49</v>
      </c>
      <c r="CB60" s="306">
        <f t="shared" si="1"/>
        <v>0.36157087821249095</v>
      </c>
      <c r="CC60" s="49">
        <v>41046</v>
      </c>
      <c r="CD60" s="5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</row>
    <row r="61" spans="1:250" ht="21" customHeight="1" x14ac:dyDescent="0.15">
      <c r="A61" s="40" t="s">
        <v>171</v>
      </c>
      <c r="B61" s="41">
        <v>1835</v>
      </c>
      <c r="C61" s="42" t="s">
        <v>36</v>
      </c>
      <c r="D61" s="43">
        <v>2012</v>
      </c>
      <c r="E61" s="43"/>
      <c r="F61" s="38"/>
      <c r="G61" s="42" t="s">
        <v>36</v>
      </c>
      <c r="H61" s="48"/>
      <c r="I61" s="44" t="s">
        <v>31</v>
      </c>
      <c r="J61" s="45" t="s">
        <v>37</v>
      </c>
      <c r="K61" s="45" t="s">
        <v>38</v>
      </c>
      <c r="L61" s="42" t="s">
        <v>36</v>
      </c>
      <c r="M61" s="40" t="s">
        <v>39</v>
      </c>
      <c r="N61" s="30"/>
      <c r="O61" s="33">
        <v>0</v>
      </c>
      <c r="P61" s="33">
        <v>0</v>
      </c>
      <c r="Q61" s="33">
        <v>1</v>
      </c>
      <c r="R61" s="33">
        <v>1</v>
      </c>
      <c r="S61" s="33">
        <v>0</v>
      </c>
      <c r="T61" s="33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7"/>
      <c r="AB61" s="30"/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30"/>
      <c r="AO61" s="33">
        <v>0</v>
      </c>
      <c r="AP61" s="33">
        <v>0</v>
      </c>
      <c r="AQ61" s="33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30"/>
      <c r="AY61" s="33">
        <v>1</v>
      </c>
      <c r="AZ61" s="33">
        <v>1</v>
      </c>
      <c r="BA61" s="33">
        <v>2</v>
      </c>
      <c r="BB61" s="33">
        <v>2</v>
      </c>
      <c r="BC61" s="33">
        <v>1</v>
      </c>
      <c r="BD61" s="33">
        <v>2</v>
      </c>
      <c r="BE61" s="46">
        <v>1</v>
      </c>
      <c r="BF61" s="46">
        <v>1</v>
      </c>
      <c r="BG61" s="46">
        <v>1</v>
      </c>
      <c r="BH61" s="46">
        <v>2</v>
      </c>
      <c r="BI61" s="46">
        <v>1</v>
      </c>
      <c r="BJ61" s="46">
        <v>1</v>
      </c>
      <c r="BK61" s="46"/>
      <c r="BL61" s="45"/>
      <c r="BM61" s="48"/>
      <c r="BN61" s="48">
        <v>1.7999963999999999</v>
      </c>
      <c r="BO61" s="48">
        <v>1.7999963999999999</v>
      </c>
      <c r="BP61" s="48">
        <v>1.85039</v>
      </c>
      <c r="BQ61" s="48">
        <v>3.4645600000000001</v>
      </c>
      <c r="BR61" s="48">
        <v>4.1732199999999997</v>
      </c>
      <c r="BS61" s="48">
        <v>5.0599999999999996</v>
      </c>
      <c r="BT61" s="33">
        <v>5.97</v>
      </c>
      <c r="BU61" s="48">
        <v>6.83</v>
      </c>
      <c r="BV61" s="48">
        <v>7.76</v>
      </c>
      <c r="BW61" s="48">
        <v>8.56</v>
      </c>
      <c r="BX61" s="48">
        <v>9.24</v>
      </c>
      <c r="BY61" s="48">
        <v>10.039999999999999</v>
      </c>
      <c r="BZ61" s="48">
        <v>10.84</v>
      </c>
      <c r="CA61" s="46">
        <v>50</v>
      </c>
      <c r="CB61" s="306">
        <f t="shared" si="1"/>
        <v>0.75422763345297916</v>
      </c>
      <c r="CC61" s="49">
        <v>41046</v>
      </c>
      <c r="CD61" s="5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</row>
    <row r="62" spans="1:250" ht="21" customHeight="1" x14ac:dyDescent="0.15">
      <c r="A62" s="40" t="s">
        <v>172</v>
      </c>
      <c r="B62" s="51" t="s">
        <v>173</v>
      </c>
      <c r="C62" s="29"/>
      <c r="D62" s="52"/>
      <c r="E62" s="43"/>
      <c r="F62" s="38"/>
      <c r="G62" s="29"/>
      <c r="H62" s="48"/>
      <c r="I62" s="98"/>
      <c r="J62" s="30"/>
      <c r="K62" s="48"/>
      <c r="L62" s="29"/>
      <c r="M62" s="53"/>
      <c r="N62" s="30"/>
      <c r="O62" s="30"/>
      <c r="P62" s="30"/>
      <c r="Q62" s="30"/>
      <c r="R62" s="30"/>
      <c r="S62" s="30"/>
      <c r="T62" s="30"/>
      <c r="U62" s="46"/>
      <c r="V62" s="46"/>
      <c r="W62" s="46"/>
      <c r="X62" s="46"/>
      <c r="Y62" s="46"/>
      <c r="Z62" s="46"/>
      <c r="AA62" s="47"/>
      <c r="AB62" s="30"/>
      <c r="AC62" s="30"/>
      <c r="AD62" s="30"/>
      <c r="AE62" s="30"/>
      <c r="AF62" s="30"/>
      <c r="AG62" s="30"/>
      <c r="AH62" s="46"/>
      <c r="AI62" s="46"/>
      <c r="AJ62" s="46"/>
      <c r="AK62" s="46"/>
      <c r="AL62" s="46"/>
      <c r="AM62" s="46"/>
      <c r="AN62" s="30"/>
      <c r="AO62" s="30"/>
      <c r="AP62" s="30"/>
      <c r="AQ62" s="30"/>
      <c r="AR62" s="46"/>
      <c r="AS62" s="46"/>
      <c r="AT62" s="46"/>
      <c r="AU62" s="46"/>
      <c r="AV62" s="46"/>
      <c r="AW62" s="46"/>
      <c r="AX62" s="30"/>
      <c r="AY62" s="30"/>
      <c r="AZ62" s="30"/>
      <c r="BA62" s="30"/>
      <c r="BB62" s="30"/>
      <c r="BC62" s="30"/>
      <c r="BD62" s="54"/>
      <c r="BE62" s="46"/>
      <c r="BF62" s="46"/>
      <c r="BG62" s="46"/>
      <c r="BH62" s="46"/>
      <c r="BI62" s="46"/>
      <c r="BJ62" s="46"/>
      <c r="BK62" s="46"/>
      <c r="BL62" s="45"/>
      <c r="BM62" s="48"/>
      <c r="BN62" s="48"/>
      <c r="BO62" s="48"/>
      <c r="BP62" s="48"/>
      <c r="BQ62" s="48"/>
      <c r="BR62" s="48"/>
      <c r="BS62" s="48"/>
      <c r="BT62" s="30"/>
      <c r="BU62" s="48"/>
      <c r="BV62" s="48"/>
      <c r="BW62" s="48"/>
      <c r="BX62" s="48"/>
      <c r="BY62" s="48"/>
      <c r="BZ62" s="48"/>
      <c r="CA62" s="46"/>
      <c r="CB62" s="306"/>
      <c r="CC62" s="49"/>
      <c r="CD62" s="27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</row>
    <row r="63" spans="1:250" ht="21" customHeight="1" x14ac:dyDescent="0.15">
      <c r="A63" s="40" t="s">
        <v>174</v>
      </c>
      <c r="B63" s="41">
        <v>1901</v>
      </c>
      <c r="C63" s="42" t="s">
        <v>41</v>
      </c>
      <c r="D63" s="43">
        <v>2012</v>
      </c>
      <c r="E63" s="43"/>
      <c r="F63" s="38"/>
      <c r="G63" s="42" t="s">
        <v>41</v>
      </c>
      <c r="H63" s="45" t="s">
        <v>42</v>
      </c>
      <c r="I63" s="44" t="s">
        <v>31</v>
      </c>
      <c r="J63" s="45" t="s">
        <v>43</v>
      </c>
      <c r="K63" s="45" t="s">
        <v>44</v>
      </c>
      <c r="L63" s="42" t="s">
        <v>41</v>
      </c>
      <c r="M63" s="40" t="s">
        <v>45</v>
      </c>
      <c r="N63" s="30"/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46">
        <v>0</v>
      </c>
      <c r="V63" s="46">
        <v>0</v>
      </c>
      <c r="W63" s="46">
        <v>0</v>
      </c>
      <c r="X63" s="46">
        <v>1</v>
      </c>
      <c r="Y63" s="46">
        <v>0</v>
      </c>
      <c r="Z63" s="46">
        <v>0</v>
      </c>
      <c r="AA63" s="47"/>
      <c r="AB63" s="30"/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46">
        <v>0</v>
      </c>
      <c r="AI63" s="46">
        <v>0</v>
      </c>
      <c r="AJ63" s="46">
        <v>0</v>
      </c>
      <c r="AK63" s="46">
        <v>0</v>
      </c>
      <c r="AL63" s="46">
        <v>0</v>
      </c>
      <c r="AM63" s="46">
        <v>0</v>
      </c>
      <c r="AN63" s="30"/>
      <c r="AO63" s="33">
        <v>0</v>
      </c>
      <c r="AP63" s="33">
        <v>0</v>
      </c>
      <c r="AQ63" s="33">
        <v>0</v>
      </c>
      <c r="AR63" s="46">
        <v>0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30"/>
      <c r="AY63" s="33">
        <v>1</v>
      </c>
      <c r="AZ63" s="33">
        <v>1</v>
      </c>
      <c r="BA63" s="33">
        <v>1</v>
      </c>
      <c r="BB63" s="33">
        <v>1</v>
      </c>
      <c r="BC63" s="33">
        <v>1</v>
      </c>
      <c r="BD63" s="33">
        <v>1</v>
      </c>
      <c r="BE63" s="46">
        <v>1</v>
      </c>
      <c r="BF63" s="46">
        <v>1</v>
      </c>
      <c r="BG63" s="46">
        <v>1</v>
      </c>
      <c r="BH63" s="46">
        <v>1</v>
      </c>
      <c r="BI63" s="46">
        <v>1</v>
      </c>
      <c r="BJ63" s="46">
        <v>1</v>
      </c>
      <c r="BK63" s="46"/>
      <c r="BL63" s="45"/>
      <c r="BM63" s="48"/>
      <c r="BN63" s="48">
        <v>1.7499965</v>
      </c>
      <c r="BO63" s="48">
        <v>1.7999963999999999</v>
      </c>
      <c r="BP63" s="48">
        <v>2.40157</v>
      </c>
      <c r="BQ63" s="48">
        <v>4.6850300000000002</v>
      </c>
      <c r="BR63" s="48">
        <v>5.9842399999999998</v>
      </c>
      <c r="BS63" s="48">
        <v>7.42</v>
      </c>
      <c r="BT63" s="33">
        <v>8.8699999999999992</v>
      </c>
      <c r="BU63" s="48">
        <v>10.35</v>
      </c>
      <c r="BV63" s="48">
        <v>11.47</v>
      </c>
      <c r="BW63" s="48">
        <v>12.46</v>
      </c>
      <c r="BX63" s="48">
        <v>13.4</v>
      </c>
      <c r="BY63" s="48">
        <v>14.45</v>
      </c>
      <c r="BZ63" s="48">
        <v>15.67</v>
      </c>
      <c r="CA63" s="46"/>
      <c r="CB63" s="306">
        <f>SLOPE(BN63:BZ63,BN$3:BZ$3)</f>
        <v>1.1552888147882268</v>
      </c>
      <c r="CC63" s="49">
        <v>41046</v>
      </c>
      <c r="CD63" s="5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</row>
    <row r="64" spans="1:250" ht="21" customHeight="1" x14ac:dyDescent="0.15">
      <c r="A64" s="40" t="s">
        <v>175</v>
      </c>
      <c r="B64" s="41">
        <v>1903</v>
      </c>
      <c r="C64" s="42" t="s">
        <v>85</v>
      </c>
      <c r="D64" s="43">
        <v>2012</v>
      </c>
      <c r="E64" s="43"/>
      <c r="F64" s="38"/>
      <c r="G64" s="42" t="s">
        <v>85</v>
      </c>
      <c r="H64" s="48"/>
      <c r="I64" s="44" t="s">
        <v>31</v>
      </c>
      <c r="J64" s="45" t="s">
        <v>37</v>
      </c>
      <c r="K64" s="45" t="s">
        <v>38</v>
      </c>
      <c r="L64" s="42" t="s">
        <v>85</v>
      </c>
      <c r="M64" s="40" t="s">
        <v>86</v>
      </c>
      <c r="N64" s="30"/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47"/>
      <c r="AB64" s="30"/>
      <c r="AC64" s="33">
        <v>0</v>
      </c>
      <c r="AD64" s="33">
        <v>0</v>
      </c>
      <c r="AE64" s="33">
        <v>0</v>
      </c>
      <c r="AF64" s="33">
        <v>10</v>
      </c>
      <c r="AG64" s="33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30"/>
      <c r="AO64" s="33">
        <v>0</v>
      </c>
      <c r="AP64" s="33">
        <v>0</v>
      </c>
      <c r="AQ64" s="33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30"/>
      <c r="AY64" s="33">
        <v>1</v>
      </c>
      <c r="AZ64" s="33">
        <v>1</v>
      </c>
      <c r="BA64" s="33">
        <v>2</v>
      </c>
      <c r="BB64" s="33">
        <v>2</v>
      </c>
      <c r="BC64" s="33">
        <v>1</v>
      </c>
      <c r="BD64" s="33">
        <v>1</v>
      </c>
      <c r="BE64" s="46">
        <v>1</v>
      </c>
      <c r="BF64" s="46">
        <v>1</v>
      </c>
      <c r="BG64" s="46">
        <v>1</v>
      </c>
      <c r="BH64" s="46">
        <v>1</v>
      </c>
      <c r="BI64" s="46">
        <v>1</v>
      </c>
      <c r="BJ64" s="46">
        <v>1</v>
      </c>
      <c r="BK64" s="46"/>
      <c r="BL64" s="45"/>
      <c r="BM64" s="48"/>
      <c r="BN64" s="48"/>
      <c r="BO64" s="48"/>
      <c r="BP64" s="48">
        <v>1.1417299999999999</v>
      </c>
      <c r="BQ64" s="48">
        <v>2.20472</v>
      </c>
      <c r="BR64" s="48">
        <v>2.95275</v>
      </c>
      <c r="BS64" s="48">
        <v>3.9</v>
      </c>
      <c r="BT64" s="33">
        <v>4.7</v>
      </c>
      <c r="BU64" s="48">
        <v>5.48</v>
      </c>
      <c r="BV64" s="48">
        <v>6.39</v>
      </c>
      <c r="BW64" s="48">
        <v>6.59</v>
      </c>
      <c r="BX64" s="48">
        <v>7.12</v>
      </c>
      <c r="BY64" s="48">
        <v>7.64</v>
      </c>
      <c r="BZ64" s="48">
        <v>8.2100000000000009</v>
      </c>
      <c r="CA64" s="46"/>
      <c r="CB64" s="306">
        <f>SLOPE(BN64:BZ64,BN$3:BZ$3)</f>
        <v>0.6668921729323305</v>
      </c>
      <c r="CC64" s="49">
        <v>41218</v>
      </c>
      <c r="CD64" s="5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</row>
    <row r="65" spans="1:250" ht="21" customHeight="1" x14ac:dyDescent="0.15">
      <c r="A65" s="55" t="s">
        <v>176</v>
      </c>
      <c r="B65" s="68">
        <v>1909</v>
      </c>
      <c r="C65" s="57" t="s">
        <v>177</v>
      </c>
      <c r="D65" s="58" t="s">
        <v>59</v>
      </c>
      <c r="E65" s="59"/>
      <c r="F65" s="60"/>
      <c r="G65" s="61"/>
      <c r="H65" s="62"/>
      <c r="I65" s="63"/>
      <c r="J65" s="55"/>
      <c r="K65" s="62"/>
      <c r="L65" s="112"/>
      <c r="M65" s="55" t="s">
        <v>178</v>
      </c>
      <c r="N65" s="62"/>
      <c r="O65" s="62"/>
      <c r="P65" s="62"/>
      <c r="Q65" s="62"/>
      <c r="R65" s="62"/>
      <c r="S65" s="62"/>
      <c r="T65" s="62"/>
      <c r="U65" s="64"/>
      <c r="V65" s="64"/>
      <c r="W65" s="64"/>
      <c r="X65" s="64"/>
      <c r="Y65" s="64"/>
      <c r="Z65" s="64"/>
      <c r="AA65" s="65"/>
      <c r="AB65" s="62"/>
      <c r="AC65" s="62"/>
      <c r="AD65" s="62"/>
      <c r="AE65" s="62"/>
      <c r="AF65" s="62"/>
      <c r="AG65" s="62"/>
      <c r="AH65" s="64"/>
      <c r="AI65" s="64"/>
      <c r="AJ65" s="64"/>
      <c r="AK65" s="64"/>
      <c r="AL65" s="64"/>
      <c r="AM65" s="64"/>
      <c r="AN65" s="62"/>
      <c r="AO65" s="62"/>
      <c r="AP65" s="62"/>
      <c r="AQ65" s="62"/>
      <c r="AR65" s="64"/>
      <c r="AS65" s="64"/>
      <c r="AT65" s="64"/>
      <c r="AU65" s="64"/>
      <c r="AV65" s="64"/>
      <c r="AW65" s="64"/>
      <c r="AX65" s="62"/>
      <c r="AY65" s="62"/>
      <c r="AZ65" s="62"/>
      <c r="BA65" s="62"/>
      <c r="BB65" s="62"/>
      <c r="BC65" s="62"/>
      <c r="BD65" s="62"/>
      <c r="BE65" s="64"/>
      <c r="BF65" s="64"/>
      <c r="BG65" s="64"/>
      <c r="BH65" s="64"/>
      <c r="BI65" s="64"/>
      <c r="BJ65" s="64"/>
      <c r="BK65" s="64"/>
      <c r="BL65" s="55"/>
      <c r="BM65" s="62"/>
      <c r="BN65" s="62"/>
      <c r="BO65" s="62"/>
      <c r="BP65" s="62"/>
      <c r="BQ65" s="62"/>
      <c r="BR65" s="62"/>
      <c r="BS65" s="62"/>
      <c r="BT65" s="62"/>
      <c r="BU65" s="66"/>
      <c r="BV65" s="66"/>
      <c r="BW65" s="66"/>
      <c r="BX65" s="66"/>
      <c r="BY65" s="66"/>
      <c r="BZ65" s="66"/>
      <c r="CA65" s="64"/>
      <c r="CB65" s="307"/>
      <c r="CC65" s="58" t="s">
        <v>59</v>
      </c>
      <c r="CD65" s="58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</row>
    <row r="66" spans="1:250" ht="21" customHeight="1" x14ac:dyDescent="0.15">
      <c r="A66" s="55" t="s">
        <v>179</v>
      </c>
      <c r="B66" s="68">
        <v>1909</v>
      </c>
      <c r="C66" s="57" t="s">
        <v>177</v>
      </c>
      <c r="D66" s="58" t="s">
        <v>59</v>
      </c>
      <c r="E66" s="59"/>
      <c r="F66" s="60"/>
      <c r="G66" s="130"/>
      <c r="H66" s="62"/>
      <c r="I66" s="63"/>
      <c r="J66" s="55"/>
      <c r="K66" s="62"/>
      <c r="L66" s="57"/>
      <c r="M66" s="55" t="s">
        <v>178</v>
      </c>
      <c r="N66" s="62"/>
      <c r="O66" s="62"/>
      <c r="P66" s="62"/>
      <c r="Q66" s="62"/>
      <c r="R66" s="62"/>
      <c r="S66" s="62"/>
      <c r="T66" s="62"/>
      <c r="U66" s="64"/>
      <c r="V66" s="64"/>
      <c r="W66" s="64"/>
      <c r="X66" s="64"/>
      <c r="Y66" s="64"/>
      <c r="Z66" s="64"/>
      <c r="AA66" s="65"/>
      <c r="AB66" s="62"/>
      <c r="AC66" s="62"/>
      <c r="AD66" s="62"/>
      <c r="AE66" s="62"/>
      <c r="AF66" s="62"/>
      <c r="AG66" s="62"/>
      <c r="AH66" s="64"/>
      <c r="AI66" s="64"/>
      <c r="AJ66" s="64"/>
      <c r="AK66" s="64"/>
      <c r="AL66" s="64"/>
      <c r="AM66" s="64"/>
      <c r="AN66" s="62"/>
      <c r="AO66" s="62"/>
      <c r="AP66" s="62"/>
      <c r="AQ66" s="62"/>
      <c r="AR66" s="64"/>
      <c r="AS66" s="64"/>
      <c r="AT66" s="64"/>
      <c r="AU66" s="64"/>
      <c r="AV66" s="64"/>
      <c r="AW66" s="64"/>
      <c r="AX66" s="62"/>
      <c r="AY66" s="62"/>
      <c r="AZ66" s="62"/>
      <c r="BA66" s="62"/>
      <c r="BB66" s="62"/>
      <c r="BC66" s="62"/>
      <c r="BD66" s="62"/>
      <c r="BE66" s="64"/>
      <c r="BF66" s="64"/>
      <c r="BG66" s="64"/>
      <c r="BH66" s="64"/>
      <c r="BI66" s="64"/>
      <c r="BJ66" s="64"/>
      <c r="BK66" s="64"/>
      <c r="BL66" s="55"/>
      <c r="BM66" s="62"/>
      <c r="BN66" s="62"/>
      <c r="BO66" s="62"/>
      <c r="BP66" s="62"/>
      <c r="BQ66" s="62"/>
      <c r="BR66" s="62"/>
      <c r="BS66" s="62"/>
      <c r="BT66" s="62"/>
      <c r="BU66" s="66"/>
      <c r="BV66" s="66"/>
      <c r="BW66" s="66"/>
      <c r="BX66" s="66"/>
      <c r="BY66" s="66"/>
      <c r="BZ66" s="66"/>
      <c r="CA66" s="64"/>
      <c r="CB66" s="307"/>
      <c r="CC66" s="58" t="s">
        <v>59</v>
      </c>
      <c r="CD66" s="58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</row>
    <row r="67" spans="1:250" ht="21" customHeight="1" x14ac:dyDescent="0.15">
      <c r="A67" s="55" t="s">
        <v>180</v>
      </c>
      <c r="B67" s="111" t="s">
        <v>181</v>
      </c>
      <c r="C67" s="57" t="s">
        <v>182</v>
      </c>
      <c r="D67" s="58" t="s">
        <v>59</v>
      </c>
      <c r="E67" s="59"/>
      <c r="F67" s="60"/>
      <c r="G67" s="131"/>
      <c r="H67" s="62"/>
      <c r="I67" s="63"/>
      <c r="J67" s="55"/>
      <c r="K67" s="62"/>
      <c r="L67" s="57"/>
      <c r="M67" s="55" t="s">
        <v>183</v>
      </c>
      <c r="N67" s="62"/>
      <c r="O67" s="62"/>
      <c r="P67" s="62"/>
      <c r="Q67" s="62"/>
      <c r="R67" s="62"/>
      <c r="S67" s="62"/>
      <c r="T67" s="62"/>
      <c r="U67" s="64"/>
      <c r="V67" s="64"/>
      <c r="W67" s="64"/>
      <c r="X67" s="64"/>
      <c r="Y67" s="64"/>
      <c r="Z67" s="64"/>
      <c r="AA67" s="65"/>
      <c r="AB67" s="62"/>
      <c r="AC67" s="62"/>
      <c r="AD67" s="62"/>
      <c r="AE67" s="62"/>
      <c r="AF67" s="62"/>
      <c r="AG67" s="62"/>
      <c r="AH67" s="64"/>
      <c r="AI67" s="64"/>
      <c r="AJ67" s="64"/>
      <c r="AK67" s="64"/>
      <c r="AL67" s="64"/>
      <c r="AM67" s="64"/>
      <c r="AN67" s="62"/>
      <c r="AO67" s="62"/>
      <c r="AP67" s="62"/>
      <c r="AQ67" s="62"/>
      <c r="AR67" s="64"/>
      <c r="AS67" s="64"/>
      <c r="AT67" s="64"/>
      <c r="AU67" s="64"/>
      <c r="AV67" s="64"/>
      <c r="AW67" s="64"/>
      <c r="AX67" s="62"/>
      <c r="AY67" s="62"/>
      <c r="AZ67" s="62"/>
      <c r="BA67" s="62"/>
      <c r="BB67" s="62"/>
      <c r="BC67" s="62"/>
      <c r="BD67" s="62"/>
      <c r="BE67" s="64"/>
      <c r="BF67" s="64"/>
      <c r="BG67" s="64"/>
      <c r="BH67" s="64"/>
      <c r="BI67" s="64"/>
      <c r="BJ67" s="64"/>
      <c r="BK67" s="64"/>
      <c r="BL67" s="55"/>
      <c r="BM67" s="62"/>
      <c r="BN67" s="62"/>
      <c r="BO67" s="62"/>
      <c r="BP67" s="62"/>
      <c r="BQ67" s="62"/>
      <c r="BR67" s="62"/>
      <c r="BS67" s="62"/>
      <c r="BT67" s="62"/>
      <c r="BU67" s="66"/>
      <c r="BV67" s="66"/>
      <c r="BW67" s="66"/>
      <c r="BX67" s="66"/>
      <c r="BY67" s="66"/>
      <c r="BZ67" s="66"/>
      <c r="CA67" s="64"/>
      <c r="CB67" s="307"/>
      <c r="CC67" s="58" t="s">
        <v>59</v>
      </c>
      <c r="CD67" s="58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</row>
    <row r="68" spans="1:250" ht="21" customHeight="1" x14ac:dyDescent="0.15">
      <c r="A68" s="40" t="s">
        <v>184</v>
      </c>
      <c r="B68" s="41">
        <v>1919</v>
      </c>
      <c r="C68" s="42" t="s">
        <v>47</v>
      </c>
      <c r="D68" s="43">
        <v>2012</v>
      </c>
      <c r="E68" s="43"/>
      <c r="F68" s="38"/>
      <c r="G68" s="42" t="s">
        <v>47</v>
      </c>
      <c r="H68" s="45" t="s">
        <v>48</v>
      </c>
      <c r="I68" s="44" t="s">
        <v>31</v>
      </c>
      <c r="J68" s="45" t="s">
        <v>49</v>
      </c>
      <c r="K68" s="45" t="s">
        <v>50</v>
      </c>
      <c r="L68" s="42" t="s">
        <v>47</v>
      </c>
      <c r="M68" s="40" t="s">
        <v>49</v>
      </c>
      <c r="N68" s="30"/>
      <c r="O68" s="33">
        <v>0</v>
      </c>
      <c r="P68" s="33">
        <v>0</v>
      </c>
      <c r="Q68" s="33">
        <v>0</v>
      </c>
      <c r="R68" s="33">
        <v>0</v>
      </c>
      <c r="S68" s="33">
        <v>1</v>
      </c>
      <c r="T68" s="33">
        <v>0</v>
      </c>
      <c r="U68" s="46">
        <v>1</v>
      </c>
      <c r="V68" s="46">
        <v>1</v>
      </c>
      <c r="W68" s="46">
        <v>0</v>
      </c>
      <c r="X68" s="46">
        <v>2</v>
      </c>
      <c r="Y68" s="46">
        <v>0</v>
      </c>
      <c r="Z68" s="46">
        <v>0</v>
      </c>
      <c r="AA68" s="47"/>
      <c r="AB68" s="30"/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46">
        <v>0</v>
      </c>
      <c r="AI68" s="46">
        <v>0</v>
      </c>
      <c r="AJ68" s="46">
        <v>0</v>
      </c>
      <c r="AK68" s="46">
        <v>0</v>
      </c>
      <c r="AL68" s="46">
        <v>0</v>
      </c>
      <c r="AM68" s="46">
        <v>0</v>
      </c>
      <c r="AN68" s="30"/>
      <c r="AO68" s="33">
        <v>0</v>
      </c>
      <c r="AP68" s="33">
        <v>0</v>
      </c>
      <c r="AQ68" s="33">
        <v>0</v>
      </c>
      <c r="AR68" s="46">
        <v>0</v>
      </c>
      <c r="AS68" s="46">
        <v>0</v>
      </c>
      <c r="AT68" s="46">
        <v>0</v>
      </c>
      <c r="AU68" s="46">
        <v>0</v>
      </c>
      <c r="AV68" s="46">
        <v>0</v>
      </c>
      <c r="AW68" s="46">
        <v>0</v>
      </c>
      <c r="AX68" s="30"/>
      <c r="AY68" s="33">
        <v>1</v>
      </c>
      <c r="AZ68" s="33">
        <v>1</v>
      </c>
      <c r="BA68" s="33">
        <v>1</v>
      </c>
      <c r="BB68" s="33">
        <v>1</v>
      </c>
      <c r="BC68" s="33">
        <v>2</v>
      </c>
      <c r="BD68" s="33">
        <v>1</v>
      </c>
      <c r="BE68" s="46">
        <v>2</v>
      </c>
      <c r="BF68" s="46">
        <v>2</v>
      </c>
      <c r="BG68" s="46">
        <v>1</v>
      </c>
      <c r="BH68" s="46">
        <v>2</v>
      </c>
      <c r="BI68" s="46">
        <v>1</v>
      </c>
      <c r="BJ68" s="46">
        <v>1</v>
      </c>
      <c r="BK68" s="46"/>
      <c r="BL68" s="45"/>
      <c r="BM68" s="48"/>
      <c r="BN68" s="48">
        <v>1.5999968</v>
      </c>
      <c r="BO68" s="48">
        <v>1.5999968</v>
      </c>
      <c r="BP68" s="48">
        <v>1.6929099999999999</v>
      </c>
      <c r="BQ68" s="48">
        <v>2.8740100000000002</v>
      </c>
      <c r="BR68" s="48">
        <v>3.4251900000000002</v>
      </c>
      <c r="BS68" s="48">
        <v>4.0999999999999996</v>
      </c>
      <c r="BT68" s="33">
        <v>4.96</v>
      </c>
      <c r="BU68" s="48">
        <v>5.83</v>
      </c>
      <c r="BV68" s="48">
        <v>6.69</v>
      </c>
      <c r="BW68" s="48">
        <v>7.52</v>
      </c>
      <c r="BX68" s="48">
        <v>8.26</v>
      </c>
      <c r="BY68" s="48">
        <v>9.18</v>
      </c>
      <c r="BZ68" s="48">
        <v>10.14</v>
      </c>
      <c r="CA68" s="46"/>
      <c r="CB68" s="306">
        <f>SLOPE(BN68:BZ68,BN$3:BZ$3)</f>
        <v>0.69234973854989235</v>
      </c>
      <c r="CC68" s="49">
        <v>41046</v>
      </c>
      <c r="CD68" s="5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</row>
    <row r="69" spans="1:250" ht="21" customHeight="1" x14ac:dyDescent="0.15">
      <c r="A69" s="40" t="s">
        <v>185</v>
      </c>
      <c r="B69" s="41">
        <v>1923</v>
      </c>
      <c r="C69" s="42" t="s">
        <v>54</v>
      </c>
      <c r="D69" s="43">
        <v>2012</v>
      </c>
      <c r="E69" s="43"/>
      <c r="F69" s="38"/>
      <c r="G69" s="42" t="s">
        <v>54</v>
      </c>
      <c r="H69" s="45" t="s">
        <v>55</v>
      </c>
      <c r="I69" s="44" t="s">
        <v>31</v>
      </c>
      <c r="J69" s="45" t="s">
        <v>56</v>
      </c>
      <c r="K69" s="45" t="s">
        <v>44</v>
      </c>
      <c r="L69" s="42" t="s">
        <v>54</v>
      </c>
      <c r="M69" s="40" t="s">
        <v>56</v>
      </c>
      <c r="N69" s="30"/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7"/>
      <c r="AB69" s="30"/>
      <c r="AC69" s="33">
        <v>0</v>
      </c>
      <c r="AD69" s="33">
        <v>2</v>
      </c>
      <c r="AE69" s="33">
        <v>0</v>
      </c>
      <c r="AF69" s="33">
        <v>0</v>
      </c>
      <c r="AG69" s="33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30"/>
      <c r="AO69" s="33">
        <v>0</v>
      </c>
      <c r="AP69" s="33">
        <v>0</v>
      </c>
      <c r="AQ69" s="33">
        <v>0</v>
      </c>
      <c r="AR69" s="46">
        <v>0</v>
      </c>
      <c r="AS69" s="46">
        <v>0</v>
      </c>
      <c r="AT69" s="46"/>
      <c r="AU69" s="46">
        <v>0</v>
      </c>
      <c r="AV69" s="46">
        <v>0</v>
      </c>
      <c r="AW69" s="46">
        <v>0</v>
      </c>
      <c r="AX69" s="30"/>
      <c r="AY69" s="33">
        <v>1</v>
      </c>
      <c r="AZ69" s="33">
        <v>1</v>
      </c>
      <c r="BA69" s="33">
        <v>1</v>
      </c>
      <c r="BB69" s="33">
        <v>1</v>
      </c>
      <c r="BC69" s="33">
        <v>1</v>
      </c>
      <c r="BD69" s="33">
        <v>1</v>
      </c>
      <c r="BE69" s="46">
        <v>1</v>
      </c>
      <c r="BF69" s="46">
        <v>1</v>
      </c>
      <c r="BG69" s="46">
        <v>1</v>
      </c>
      <c r="BH69" s="46">
        <v>1</v>
      </c>
      <c r="BI69" s="46">
        <v>1</v>
      </c>
      <c r="BJ69" s="46">
        <v>1</v>
      </c>
      <c r="BK69" s="46"/>
      <c r="BL69" s="45"/>
      <c r="BM69" s="48"/>
      <c r="BN69" s="48">
        <v>1.499997</v>
      </c>
      <c r="BO69" s="48">
        <v>1.499997</v>
      </c>
      <c r="BP69" s="48">
        <v>1.9684999999999999</v>
      </c>
      <c r="BQ69" s="48">
        <v>3.6220400000000001</v>
      </c>
      <c r="BR69" s="48">
        <v>4.7244000000000002</v>
      </c>
      <c r="BS69" s="48">
        <v>5.6</v>
      </c>
      <c r="BT69" s="33">
        <v>6.56</v>
      </c>
      <c r="BU69" s="48">
        <v>7.37</v>
      </c>
      <c r="BV69" s="48">
        <v>8.02</v>
      </c>
      <c r="BW69" s="48">
        <v>8.75</v>
      </c>
      <c r="BX69" s="48">
        <v>9.43</v>
      </c>
      <c r="BY69" s="48">
        <v>10.119999999999999</v>
      </c>
      <c r="BZ69" s="48">
        <v>10.89</v>
      </c>
      <c r="CA69" s="46">
        <v>42</v>
      </c>
      <c r="CB69" s="306">
        <f>SLOPE(BN69:BZ69,BN$3:BZ$3)</f>
        <v>0.77709219274946162</v>
      </c>
      <c r="CC69" s="49">
        <v>41046</v>
      </c>
      <c r="CD69" s="5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</row>
    <row r="70" spans="1:250" ht="21" customHeight="1" x14ac:dyDescent="0.15">
      <c r="A70" s="55" t="s">
        <v>186</v>
      </c>
      <c r="B70" s="68">
        <v>1931</v>
      </c>
      <c r="C70" s="132" t="s">
        <v>187</v>
      </c>
      <c r="D70" s="58" t="s">
        <v>59</v>
      </c>
      <c r="E70" s="59"/>
      <c r="F70" s="60"/>
      <c r="G70" s="133"/>
      <c r="H70" s="62"/>
      <c r="I70" s="63"/>
      <c r="J70" s="62"/>
      <c r="K70" s="62"/>
      <c r="L70" s="100"/>
      <c r="M70" s="55" t="s">
        <v>188</v>
      </c>
      <c r="N70" s="62"/>
      <c r="O70" s="62"/>
      <c r="P70" s="62"/>
      <c r="Q70" s="62"/>
      <c r="R70" s="62"/>
      <c r="S70" s="62"/>
      <c r="T70" s="62"/>
      <c r="U70" s="64"/>
      <c r="V70" s="64"/>
      <c r="W70" s="64"/>
      <c r="X70" s="64"/>
      <c r="Y70" s="64"/>
      <c r="Z70" s="64"/>
      <c r="AA70" s="65"/>
      <c r="AB70" s="62"/>
      <c r="AC70" s="62"/>
      <c r="AD70" s="62"/>
      <c r="AE70" s="62"/>
      <c r="AF70" s="62"/>
      <c r="AG70" s="62"/>
      <c r="AH70" s="64"/>
      <c r="AI70" s="64"/>
      <c r="AJ70" s="64"/>
      <c r="AK70" s="64"/>
      <c r="AL70" s="64"/>
      <c r="AM70" s="64"/>
      <c r="AN70" s="62"/>
      <c r="AO70" s="62"/>
      <c r="AP70" s="62"/>
      <c r="AQ70" s="62"/>
      <c r="AR70" s="64"/>
      <c r="AS70" s="64"/>
      <c r="AT70" s="64"/>
      <c r="AU70" s="64"/>
      <c r="AV70" s="64"/>
      <c r="AW70" s="64"/>
      <c r="AX70" s="62"/>
      <c r="AY70" s="62"/>
      <c r="AZ70" s="62"/>
      <c r="BA70" s="62"/>
      <c r="BB70" s="62"/>
      <c r="BC70" s="62"/>
      <c r="BD70" s="62"/>
      <c r="BE70" s="64"/>
      <c r="BF70" s="64"/>
      <c r="BG70" s="64"/>
      <c r="BH70" s="64"/>
      <c r="BI70" s="64"/>
      <c r="BJ70" s="64"/>
      <c r="BK70" s="64"/>
      <c r="BL70" s="55"/>
      <c r="BM70" s="62"/>
      <c r="BN70" s="62"/>
      <c r="BO70" s="62"/>
      <c r="BP70" s="62"/>
      <c r="BQ70" s="62"/>
      <c r="BR70" s="62"/>
      <c r="BS70" s="62"/>
      <c r="BT70" s="62"/>
      <c r="BU70" s="66"/>
      <c r="BV70" s="66"/>
      <c r="BW70" s="66"/>
      <c r="BX70" s="66"/>
      <c r="BY70" s="66"/>
      <c r="BZ70" s="66"/>
      <c r="CA70" s="64"/>
      <c r="CB70" s="307"/>
      <c r="CC70" s="58" t="s">
        <v>59</v>
      </c>
      <c r="CD70" s="58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</row>
    <row r="71" spans="1:250" ht="21" customHeight="1" x14ac:dyDescent="0.15">
      <c r="A71" s="55" t="s">
        <v>189</v>
      </c>
      <c r="B71" s="68">
        <v>1937</v>
      </c>
      <c r="C71" s="134" t="s">
        <v>187</v>
      </c>
      <c r="D71" s="58" t="s">
        <v>59</v>
      </c>
      <c r="E71" s="59"/>
      <c r="F71" s="60"/>
      <c r="G71" s="69"/>
      <c r="H71" s="62"/>
      <c r="I71" s="63"/>
      <c r="J71" s="62"/>
      <c r="K71" s="62"/>
      <c r="L71" s="67"/>
      <c r="M71" s="55" t="s">
        <v>188</v>
      </c>
      <c r="N71" s="62"/>
      <c r="O71" s="62"/>
      <c r="P71" s="62"/>
      <c r="Q71" s="62"/>
      <c r="R71" s="62"/>
      <c r="S71" s="62"/>
      <c r="T71" s="62"/>
      <c r="U71" s="64"/>
      <c r="V71" s="64"/>
      <c r="W71" s="64"/>
      <c r="X71" s="64"/>
      <c r="Y71" s="64"/>
      <c r="Z71" s="64"/>
      <c r="AA71" s="65"/>
      <c r="AB71" s="62"/>
      <c r="AC71" s="62"/>
      <c r="AD71" s="62"/>
      <c r="AE71" s="62"/>
      <c r="AF71" s="62"/>
      <c r="AG71" s="62"/>
      <c r="AH71" s="64"/>
      <c r="AI71" s="64"/>
      <c r="AJ71" s="64"/>
      <c r="AK71" s="64"/>
      <c r="AL71" s="64"/>
      <c r="AM71" s="64"/>
      <c r="AN71" s="62"/>
      <c r="AO71" s="62"/>
      <c r="AP71" s="62"/>
      <c r="AQ71" s="62"/>
      <c r="AR71" s="64"/>
      <c r="AS71" s="64"/>
      <c r="AT71" s="64"/>
      <c r="AU71" s="64"/>
      <c r="AV71" s="64"/>
      <c r="AW71" s="64"/>
      <c r="AX71" s="62"/>
      <c r="AY71" s="62"/>
      <c r="AZ71" s="62"/>
      <c r="BA71" s="62"/>
      <c r="BB71" s="62"/>
      <c r="BC71" s="62"/>
      <c r="BD71" s="62"/>
      <c r="BE71" s="64"/>
      <c r="BF71" s="64"/>
      <c r="BG71" s="64"/>
      <c r="BH71" s="64"/>
      <c r="BI71" s="64"/>
      <c r="BJ71" s="64"/>
      <c r="BK71" s="64"/>
      <c r="BL71" s="55"/>
      <c r="BM71" s="62"/>
      <c r="BN71" s="62"/>
      <c r="BO71" s="62"/>
      <c r="BP71" s="62"/>
      <c r="BQ71" s="62"/>
      <c r="BR71" s="62"/>
      <c r="BS71" s="62"/>
      <c r="BT71" s="62"/>
      <c r="BU71" s="66"/>
      <c r="BV71" s="66"/>
      <c r="BW71" s="66"/>
      <c r="BX71" s="66"/>
      <c r="BY71" s="66"/>
      <c r="BZ71" s="66"/>
      <c r="CA71" s="64"/>
      <c r="CB71" s="307"/>
      <c r="CC71" s="58" t="s">
        <v>59</v>
      </c>
      <c r="CD71" s="58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</row>
    <row r="72" spans="1:250" ht="21" customHeight="1" x14ac:dyDescent="0.15">
      <c r="A72" s="55" t="s">
        <v>190</v>
      </c>
      <c r="B72" s="68">
        <v>1937</v>
      </c>
      <c r="C72" s="134" t="s">
        <v>187</v>
      </c>
      <c r="D72" s="58" t="s">
        <v>59</v>
      </c>
      <c r="E72" s="59"/>
      <c r="F72" s="60"/>
      <c r="G72" s="69"/>
      <c r="H72" s="62"/>
      <c r="I72" s="63"/>
      <c r="J72" s="62"/>
      <c r="K72" s="62"/>
      <c r="L72" s="67"/>
      <c r="M72" s="55" t="s">
        <v>188</v>
      </c>
      <c r="N72" s="62"/>
      <c r="O72" s="62"/>
      <c r="P72" s="62"/>
      <c r="Q72" s="62"/>
      <c r="R72" s="62"/>
      <c r="S72" s="62"/>
      <c r="T72" s="62"/>
      <c r="U72" s="64"/>
      <c r="V72" s="64"/>
      <c r="W72" s="64"/>
      <c r="X72" s="64"/>
      <c r="Y72" s="64"/>
      <c r="Z72" s="64"/>
      <c r="AA72" s="65"/>
      <c r="AB72" s="62"/>
      <c r="AC72" s="62"/>
      <c r="AD72" s="62"/>
      <c r="AE72" s="62"/>
      <c r="AF72" s="62"/>
      <c r="AG72" s="62"/>
      <c r="AH72" s="64"/>
      <c r="AI72" s="64"/>
      <c r="AJ72" s="64"/>
      <c r="AK72" s="64"/>
      <c r="AL72" s="64"/>
      <c r="AM72" s="64"/>
      <c r="AN72" s="62"/>
      <c r="AO72" s="62"/>
      <c r="AP72" s="62"/>
      <c r="AQ72" s="62"/>
      <c r="AR72" s="64"/>
      <c r="AS72" s="64"/>
      <c r="AT72" s="64"/>
      <c r="AU72" s="64"/>
      <c r="AV72" s="64"/>
      <c r="AW72" s="64"/>
      <c r="AX72" s="62"/>
      <c r="AY72" s="62"/>
      <c r="AZ72" s="62"/>
      <c r="BA72" s="62"/>
      <c r="BB72" s="62"/>
      <c r="BC72" s="62"/>
      <c r="BD72" s="62"/>
      <c r="BE72" s="64"/>
      <c r="BF72" s="64"/>
      <c r="BG72" s="64"/>
      <c r="BH72" s="64"/>
      <c r="BI72" s="64"/>
      <c r="BJ72" s="64"/>
      <c r="BK72" s="64"/>
      <c r="BL72" s="55"/>
      <c r="BM72" s="62"/>
      <c r="BN72" s="62"/>
      <c r="BO72" s="62"/>
      <c r="BP72" s="62"/>
      <c r="BQ72" s="62"/>
      <c r="BR72" s="62"/>
      <c r="BS72" s="62"/>
      <c r="BT72" s="62"/>
      <c r="BU72" s="66"/>
      <c r="BV72" s="66"/>
      <c r="BW72" s="66"/>
      <c r="BX72" s="66"/>
      <c r="BY72" s="66"/>
      <c r="BZ72" s="66"/>
      <c r="CA72" s="64"/>
      <c r="CB72" s="307"/>
      <c r="CC72" s="58" t="s">
        <v>59</v>
      </c>
      <c r="CD72" s="58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</row>
    <row r="73" spans="1:250" ht="21" customHeight="1" x14ac:dyDescent="0.15">
      <c r="A73" s="55" t="s">
        <v>191</v>
      </c>
      <c r="B73" s="68">
        <v>1941</v>
      </c>
      <c r="C73" s="134" t="s">
        <v>187</v>
      </c>
      <c r="D73" s="58" t="s">
        <v>59</v>
      </c>
      <c r="E73" s="59"/>
      <c r="F73" s="60"/>
      <c r="G73" s="69"/>
      <c r="H73" s="62"/>
      <c r="I73" s="63"/>
      <c r="J73" s="62"/>
      <c r="K73" s="62"/>
      <c r="L73" s="67"/>
      <c r="M73" s="55" t="s">
        <v>188</v>
      </c>
      <c r="N73" s="62"/>
      <c r="O73" s="62"/>
      <c r="P73" s="62"/>
      <c r="Q73" s="62"/>
      <c r="R73" s="62"/>
      <c r="S73" s="62"/>
      <c r="T73" s="62"/>
      <c r="U73" s="64"/>
      <c r="V73" s="64"/>
      <c r="W73" s="64"/>
      <c r="X73" s="64"/>
      <c r="Y73" s="64"/>
      <c r="Z73" s="64"/>
      <c r="AA73" s="65"/>
      <c r="AB73" s="62"/>
      <c r="AC73" s="62"/>
      <c r="AD73" s="62"/>
      <c r="AE73" s="62"/>
      <c r="AF73" s="62"/>
      <c r="AG73" s="62"/>
      <c r="AH73" s="64"/>
      <c r="AI73" s="64"/>
      <c r="AJ73" s="64"/>
      <c r="AK73" s="64"/>
      <c r="AL73" s="64"/>
      <c r="AM73" s="64"/>
      <c r="AN73" s="62"/>
      <c r="AO73" s="62"/>
      <c r="AP73" s="62"/>
      <c r="AQ73" s="62"/>
      <c r="AR73" s="64"/>
      <c r="AS73" s="64"/>
      <c r="AT73" s="64"/>
      <c r="AU73" s="64"/>
      <c r="AV73" s="64"/>
      <c r="AW73" s="64"/>
      <c r="AX73" s="62"/>
      <c r="AY73" s="62"/>
      <c r="AZ73" s="62"/>
      <c r="BA73" s="62"/>
      <c r="BB73" s="62"/>
      <c r="BC73" s="62"/>
      <c r="BD73" s="62"/>
      <c r="BE73" s="64"/>
      <c r="BF73" s="64"/>
      <c r="BG73" s="64"/>
      <c r="BH73" s="64"/>
      <c r="BI73" s="64"/>
      <c r="BJ73" s="64"/>
      <c r="BK73" s="64"/>
      <c r="BL73" s="55"/>
      <c r="BM73" s="62"/>
      <c r="BN73" s="62"/>
      <c r="BO73" s="62"/>
      <c r="BP73" s="62"/>
      <c r="BQ73" s="62"/>
      <c r="BR73" s="62"/>
      <c r="BS73" s="62"/>
      <c r="BT73" s="62"/>
      <c r="BU73" s="66"/>
      <c r="BV73" s="66"/>
      <c r="BW73" s="66"/>
      <c r="BX73" s="66"/>
      <c r="BY73" s="66"/>
      <c r="BZ73" s="66"/>
      <c r="CA73" s="64"/>
      <c r="CB73" s="307"/>
      <c r="CC73" s="58" t="s">
        <v>59</v>
      </c>
      <c r="CD73" s="58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</row>
    <row r="74" spans="1:250" ht="21" customHeight="1" x14ac:dyDescent="0.15">
      <c r="A74" s="55" t="s">
        <v>192</v>
      </c>
      <c r="B74" s="68">
        <v>1941</v>
      </c>
      <c r="C74" s="134" t="s">
        <v>187</v>
      </c>
      <c r="D74" s="58" t="s">
        <v>59</v>
      </c>
      <c r="E74" s="59"/>
      <c r="F74" s="60"/>
      <c r="G74" s="69"/>
      <c r="H74" s="62"/>
      <c r="I74" s="63"/>
      <c r="J74" s="62"/>
      <c r="K74" s="62"/>
      <c r="L74" s="67"/>
      <c r="M74" s="55" t="s">
        <v>188</v>
      </c>
      <c r="N74" s="62"/>
      <c r="O74" s="62"/>
      <c r="P74" s="62"/>
      <c r="Q74" s="62"/>
      <c r="R74" s="62"/>
      <c r="S74" s="62"/>
      <c r="T74" s="62"/>
      <c r="U74" s="64"/>
      <c r="V74" s="64"/>
      <c r="W74" s="64"/>
      <c r="X74" s="64"/>
      <c r="Y74" s="64"/>
      <c r="Z74" s="64"/>
      <c r="AA74" s="65"/>
      <c r="AB74" s="62"/>
      <c r="AC74" s="62"/>
      <c r="AD74" s="62"/>
      <c r="AE74" s="62"/>
      <c r="AF74" s="62"/>
      <c r="AG74" s="62"/>
      <c r="AH74" s="64"/>
      <c r="AI74" s="64"/>
      <c r="AJ74" s="64"/>
      <c r="AK74" s="64"/>
      <c r="AL74" s="64"/>
      <c r="AM74" s="64"/>
      <c r="AN74" s="62"/>
      <c r="AO74" s="62"/>
      <c r="AP74" s="62"/>
      <c r="AQ74" s="62"/>
      <c r="AR74" s="64"/>
      <c r="AS74" s="64"/>
      <c r="AT74" s="64"/>
      <c r="AU74" s="64"/>
      <c r="AV74" s="64"/>
      <c r="AW74" s="64"/>
      <c r="AX74" s="62"/>
      <c r="AY74" s="62"/>
      <c r="AZ74" s="62"/>
      <c r="BA74" s="62"/>
      <c r="BB74" s="62"/>
      <c r="BC74" s="62"/>
      <c r="BD74" s="62"/>
      <c r="BE74" s="64"/>
      <c r="BF74" s="64"/>
      <c r="BG74" s="64"/>
      <c r="BH74" s="64"/>
      <c r="BI74" s="64"/>
      <c r="BJ74" s="64"/>
      <c r="BK74" s="64"/>
      <c r="BL74" s="55"/>
      <c r="BM74" s="62"/>
      <c r="BN74" s="62"/>
      <c r="BO74" s="62"/>
      <c r="BP74" s="62"/>
      <c r="BQ74" s="62"/>
      <c r="BR74" s="62"/>
      <c r="BS74" s="62"/>
      <c r="BT74" s="62"/>
      <c r="BU74" s="66"/>
      <c r="BV74" s="66"/>
      <c r="BW74" s="66"/>
      <c r="BX74" s="66"/>
      <c r="BY74" s="66"/>
      <c r="BZ74" s="66"/>
      <c r="CA74" s="64"/>
      <c r="CB74" s="307"/>
      <c r="CC74" s="58" t="s">
        <v>59</v>
      </c>
      <c r="CD74" s="58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</row>
    <row r="75" spans="1:250" ht="21" customHeight="1" x14ac:dyDescent="0.15">
      <c r="A75" s="55" t="s">
        <v>193</v>
      </c>
      <c r="B75" s="68">
        <v>1941</v>
      </c>
      <c r="C75" s="134" t="s">
        <v>187</v>
      </c>
      <c r="D75" s="58" t="s">
        <v>59</v>
      </c>
      <c r="E75" s="59"/>
      <c r="F75" s="60"/>
      <c r="G75" s="69"/>
      <c r="H75" s="62"/>
      <c r="I75" s="63"/>
      <c r="J75" s="62"/>
      <c r="K75" s="62"/>
      <c r="L75" s="67"/>
      <c r="M75" s="55" t="s">
        <v>188</v>
      </c>
      <c r="N75" s="62"/>
      <c r="O75" s="62"/>
      <c r="P75" s="62"/>
      <c r="Q75" s="62"/>
      <c r="R75" s="62"/>
      <c r="S75" s="62"/>
      <c r="T75" s="62"/>
      <c r="U75" s="64"/>
      <c r="V75" s="64"/>
      <c r="W75" s="64"/>
      <c r="X75" s="64"/>
      <c r="Y75" s="64"/>
      <c r="Z75" s="64"/>
      <c r="AA75" s="65"/>
      <c r="AB75" s="62"/>
      <c r="AC75" s="62"/>
      <c r="AD75" s="62"/>
      <c r="AE75" s="62"/>
      <c r="AF75" s="62"/>
      <c r="AG75" s="62"/>
      <c r="AH75" s="64"/>
      <c r="AI75" s="64"/>
      <c r="AJ75" s="64"/>
      <c r="AK75" s="64"/>
      <c r="AL75" s="64"/>
      <c r="AM75" s="64"/>
      <c r="AN75" s="62"/>
      <c r="AO75" s="62"/>
      <c r="AP75" s="62"/>
      <c r="AQ75" s="62"/>
      <c r="AR75" s="64"/>
      <c r="AS75" s="64"/>
      <c r="AT75" s="64"/>
      <c r="AU75" s="64"/>
      <c r="AV75" s="64"/>
      <c r="AW75" s="64"/>
      <c r="AX75" s="62"/>
      <c r="AY75" s="62"/>
      <c r="AZ75" s="62"/>
      <c r="BA75" s="62"/>
      <c r="BB75" s="62"/>
      <c r="BC75" s="62"/>
      <c r="BD75" s="62"/>
      <c r="BE75" s="64"/>
      <c r="BF75" s="64"/>
      <c r="BG75" s="64"/>
      <c r="BH75" s="64"/>
      <c r="BI75" s="64"/>
      <c r="BJ75" s="64"/>
      <c r="BK75" s="64"/>
      <c r="BL75" s="55"/>
      <c r="BM75" s="62"/>
      <c r="BN75" s="62"/>
      <c r="BO75" s="62"/>
      <c r="BP75" s="62"/>
      <c r="BQ75" s="62"/>
      <c r="BR75" s="62"/>
      <c r="BS75" s="62"/>
      <c r="BT75" s="62"/>
      <c r="BU75" s="66"/>
      <c r="BV75" s="66"/>
      <c r="BW75" s="66"/>
      <c r="BX75" s="66"/>
      <c r="BY75" s="66"/>
      <c r="BZ75" s="66"/>
      <c r="CA75" s="64"/>
      <c r="CB75" s="307"/>
      <c r="CC75" s="58" t="s">
        <v>59</v>
      </c>
      <c r="CD75" s="58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</row>
    <row r="76" spans="1:250" ht="21" customHeight="1" x14ac:dyDescent="0.15">
      <c r="A76" s="55" t="s">
        <v>194</v>
      </c>
      <c r="B76" s="68">
        <v>1943</v>
      </c>
      <c r="C76" s="134" t="s">
        <v>187</v>
      </c>
      <c r="D76" s="58" t="s">
        <v>59</v>
      </c>
      <c r="E76" s="59"/>
      <c r="F76" s="60"/>
      <c r="G76" s="69"/>
      <c r="H76" s="62"/>
      <c r="I76" s="63"/>
      <c r="J76" s="62"/>
      <c r="K76" s="62"/>
      <c r="L76" s="67"/>
      <c r="M76" s="55" t="s">
        <v>188</v>
      </c>
      <c r="N76" s="62"/>
      <c r="O76" s="62"/>
      <c r="P76" s="62"/>
      <c r="Q76" s="62"/>
      <c r="R76" s="62"/>
      <c r="S76" s="62"/>
      <c r="T76" s="62"/>
      <c r="U76" s="64"/>
      <c r="V76" s="64"/>
      <c r="W76" s="64"/>
      <c r="X76" s="64"/>
      <c r="Y76" s="64"/>
      <c r="Z76" s="64"/>
      <c r="AA76" s="65"/>
      <c r="AB76" s="62"/>
      <c r="AC76" s="62"/>
      <c r="AD76" s="62"/>
      <c r="AE76" s="62"/>
      <c r="AF76" s="62"/>
      <c r="AG76" s="62"/>
      <c r="AH76" s="64"/>
      <c r="AI76" s="64"/>
      <c r="AJ76" s="64"/>
      <c r="AK76" s="64"/>
      <c r="AL76" s="64"/>
      <c r="AM76" s="64"/>
      <c r="AN76" s="62"/>
      <c r="AO76" s="62"/>
      <c r="AP76" s="62"/>
      <c r="AQ76" s="62"/>
      <c r="AR76" s="64"/>
      <c r="AS76" s="64"/>
      <c r="AT76" s="64"/>
      <c r="AU76" s="64"/>
      <c r="AV76" s="64"/>
      <c r="AW76" s="64"/>
      <c r="AX76" s="62"/>
      <c r="AY76" s="62"/>
      <c r="AZ76" s="62"/>
      <c r="BA76" s="62"/>
      <c r="BB76" s="62"/>
      <c r="BC76" s="62"/>
      <c r="BD76" s="62"/>
      <c r="BE76" s="64"/>
      <c r="BF76" s="64"/>
      <c r="BG76" s="64"/>
      <c r="BH76" s="64"/>
      <c r="BI76" s="64"/>
      <c r="BJ76" s="64"/>
      <c r="BK76" s="64"/>
      <c r="BL76" s="55"/>
      <c r="BM76" s="62"/>
      <c r="BN76" s="62"/>
      <c r="BO76" s="62"/>
      <c r="BP76" s="62"/>
      <c r="BQ76" s="62"/>
      <c r="BR76" s="62"/>
      <c r="BS76" s="62"/>
      <c r="BT76" s="62"/>
      <c r="BU76" s="66"/>
      <c r="BV76" s="66"/>
      <c r="BW76" s="66"/>
      <c r="BX76" s="66"/>
      <c r="BY76" s="66"/>
      <c r="BZ76" s="66"/>
      <c r="CA76" s="64"/>
      <c r="CB76" s="307"/>
      <c r="CC76" s="58" t="s">
        <v>59</v>
      </c>
      <c r="CD76" s="58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</row>
    <row r="77" spans="1:250" ht="21" customHeight="1" x14ac:dyDescent="0.15">
      <c r="A77" s="55" t="s">
        <v>195</v>
      </c>
      <c r="B77" s="68">
        <v>1947</v>
      </c>
      <c r="C77" s="134" t="s">
        <v>187</v>
      </c>
      <c r="D77" s="58" t="s">
        <v>59</v>
      </c>
      <c r="E77" s="59"/>
      <c r="F77" s="60"/>
      <c r="G77" s="69"/>
      <c r="H77" s="62"/>
      <c r="I77" s="63"/>
      <c r="J77" s="62"/>
      <c r="K77" s="62"/>
      <c r="L77" s="67"/>
      <c r="M77" s="55" t="s">
        <v>188</v>
      </c>
      <c r="N77" s="62"/>
      <c r="O77" s="62"/>
      <c r="P77" s="62"/>
      <c r="Q77" s="62"/>
      <c r="R77" s="62"/>
      <c r="S77" s="62"/>
      <c r="T77" s="62"/>
      <c r="U77" s="64"/>
      <c r="V77" s="64"/>
      <c r="W77" s="64"/>
      <c r="X77" s="64"/>
      <c r="Y77" s="64"/>
      <c r="Z77" s="64"/>
      <c r="AA77" s="65"/>
      <c r="AB77" s="62"/>
      <c r="AC77" s="62"/>
      <c r="AD77" s="62"/>
      <c r="AE77" s="62"/>
      <c r="AF77" s="62"/>
      <c r="AG77" s="62"/>
      <c r="AH77" s="64"/>
      <c r="AI77" s="64"/>
      <c r="AJ77" s="64"/>
      <c r="AK77" s="64"/>
      <c r="AL77" s="64"/>
      <c r="AM77" s="64"/>
      <c r="AN77" s="62"/>
      <c r="AO77" s="62"/>
      <c r="AP77" s="62"/>
      <c r="AQ77" s="62"/>
      <c r="AR77" s="64"/>
      <c r="AS77" s="64"/>
      <c r="AT77" s="64"/>
      <c r="AU77" s="64"/>
      <c r="AV77" s="64"/>
      <c r="AW77" s="64"/>
      <c r="AX77" s="62"/>
      <c r="AY77" s="62"/>
      <c r="AZ77" s="62"/>
      <c r="BA77" s="62"/>
      <c r="BB77" s="62"/>
      <c r="BC77" s="62"/>
      <c r="BD77" s="62"/>
      <c r="BE77" s="64"/>
      <c r="BF77" s="64"/>
      <c r="BG77" s="64"/>
      <c r="BH77" s="64"/>
      <c r="BI77" s="64"/>
      <c r="BJ77" s="64"/>
      <c r="BK77" s="64"/>
      <c r="BL77" s="55"/>
      <c r="BM77" s="62"/>
      <c r="BN77" s="62"/>
      <c r="BO77" s="62"/>
      <c r="BP77" s="62"/>
      <c r="BQ77" s="62"/>
      <c r="BR77" s="62"/>
      <c r="BS77" s="62"/>
      <c r="BT77" s="62"/>
      <c r="BU77" s="66"/>
      <c r="BV77" s="66"/>
      <c r="BW77" s="66"/>
      <c r="BX77" s="66"/>
      <c r="BY77" s="66"/>
      <c r="BZ77" s="66"/>
      <c r="CA77" s="64"/>
      <c r="CB77" s="307"/>
      <c r="CC77" s="58" t="s">
        <v>59</v>
      </c>
      <c r="CD77" s="58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</row>
    <row r="78" spans="1:250" ht="21" customHeight="1" x14ac:dyDescent="0.15">
      <c r="A78" s="55" t="s">
        <v>196</v>
      </c>
      <c r="B78" s="68">
        <v>1947</v>
      </c>
      <c r="C78" s="135" t="s">
        <v>187</v>
      </c>
      <c r="D78" s="58" t="s">
        <v>59</v>
      </c>
      <c r="E78" s="59"/>
      <c r="F78" s="60"/>
      <c r="G78" s="131"/>
      <c r="H78" s="62"/>
      <c r="I78" s="63"/>
      <c r="J78" s="62"/>
      <c r="K78" s="62"/>
      <c r="L78" s="103"/>
      <c r="M78" s="55" t="s">
        <v>188</v>
      </c>
      <c r="N78" s="62"/>
      <c r="O78" s="62"/>
      <c r="P78" s="62"/>
      <c r="Q78" s="62"/>
      <c r="R78" s="62"/>
      <c r="S78" s="62"/>
      <c r="T78" s="62"/>
      <c r="U78" s="64"/>
      <c r="V78" s="64"/>
      <c r="W78" s="64"/>
      <c r="X78" s="64"/>
      <c r="Y78" s="64"/>
      <c r="Z78" s="64"/>
      <c r="AA78" s="65"/>
      <c r="AB78" s="62"/>
      <c r="AC78" s="62"/>
      <c r="AD78" s="62"/>
      <c r="AE78" s="62"/>
      <c r="AF78" s="62"/>
      <c r="AG78" s="62"/>
      <c r="AH78" s="64"/>
      <c r="AI78" s="64"/>
      <c r="AJ78" s="64"/>
      <c r="AK78" s="64"/>
      <c r="AL78" s="64"/>
      <c r="AM78" s="64"/>
      <c r="AN78" s="62"/>
      <c r="AO78" s="62"/>
      <c r="AP78" s="62"/>
      <c r="AQ78" s="62"/>
      <c r="AR78" s="64"/>
      <c r="AS78" s="64"/>
      <c r="AT78" s="64"/>
      <c r="AU78" s="64"/>
      <c r="AV78" s="64"/>
      <c r="AW78" s="64"/>
      <c r="AX78" s="62"/>
      <c r="AY78" s="62"/>
      <c r="AZ78" s="62"/>
      <c r="BA78" s="62"/>
      <c r="BB78" s="62"/>
      <c r="BC78" s="62"/>
      <c r="BD78" s="62"/>
      <c r="BE78" s="64"/>
      <c r="BF78" s="64"/>
      <c r="BG78" s="64"/>
      <c r="BH78" s="64"/>
      <c r="BI78" s="64"/>
      <c r="BJ78" s="64"/>
      <c r="BK78" s="64"/>
      <c r="BL78" s="55"/>
      <c r="BM78" s="62"/>
      <c r="BN78" s="62"/>
      <c r="BO78" s="62"/>
      <c r="BP78" s="62"/>
      <c r="BQ78" s="62"/>
      <c r="BR78" s="62"/>
      <c r="BS78" s="62"/>
      <c r="BT78" s="62"/>
      <c r="BU78" s="66"/>
      <c r="BV78" s="66"/>
      <c r="BW78" s="66"/>
      <c r="BX78" s="66"/>
      <c r="BY78" s="66"/>
      <c r="BZ78" s="66"/>
      <c r="CA78" s="64"/>
      <c r="CB78" s="307"/>
      <c r="CC78" s="58" t="s">
        <v>59</v>
      </c>
      <c r="CD78" s="58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</row>
    <row r="79" spans="1:250" ht="21" customHeight="1" x14ac:dyDescent="0.15">
      <c r="A79" s="40" t="s">
        <v>197</v>
      </c>
      <c r="B79" s="113" t="s">
        <v>198</v>
      </c>
      <c r="C79" s="42" t="s">
        <v>103</v>
      </c>
      <c r="D79" s="43">
        <v>2012</v>
      </c>
      <c r="E79" s="43"/>
      <c r="F79" s="38"/>
      <c r="G79" s="42" t="s">
        <v>103</v>
      </c>
      <c r="H79" s="48"/>
      <c r="I79" s="44" t="s">
        <v>74</v>
      </c>
      <c r="J79" s="45" t="s">
        <v>104</v>
      </c>
      <c r="K79" s="45" t="s">
        <v>76</v>
      </c>
      <c r="L79" s="42" t="s">
        <v>103</v>
      </c>
      <c r="M79" s="40" t="s">
        <v>105</v>
      </c>
      <c r="N79" s="30"/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7"/>
      <c r="AB79" s="30"/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30"/>
      <c r="AO79" s="33">
        <v>0</v>
      </c>
      <c r="AP79" s="33">
        <v>0</v>
      </c>
      <c r="AQ79" s="33">
        <v>0</v>
      </c>
      <c r="AR79" s="46"/>
      <c r="AS79" s="46">
        <v>0</v>
      </c>
      <c r="AT79" s="46">
        <v>0</v>
      </c>
      <c r="AU79" s="46">
        <v>0</v>
      </c>
      <c r="AV79" s="46">
        <v>0</v>
      </c>
      <c r="AW79" s="46">
        <v>0</v>
      </c>
      <c r="AX79" s="30"/>
      <c r="AY79" s="33">
        <v>1</v>
      </c>
      <c r="AZ79" s="33">
        <v>1</v>
      </c>
      <c r="BA79" s="33">
        <v>1</v>
      </c>
      <c r="BB79" s="33">
        <v>1</v>
      </c>
      <c r="BC79" s="33">
        <v>1</v>
      </c>
      <c r="BD79" s="33">
        <v>1</v>
      </c>
      <c r="BE79" s="46">
        <v>1</v>
      </c>
      <c r="BF79" s="46">
        <v>1</v>
      </c>
      <c r="BG79" s="46">
        <v>2</v>
      </c>
      <c r="BH79" s="46">
        <v>1</v>
      </c>
      <c r="BI79" s="46">
        <v>1</v>
      </c>
      <c r="BJ79" s="46">
        <v>1</v>
      </c>
      <c r="BK79" s="46"/>
      <c r="BL79" s="45"/>
      <c r="BM79" s="48"/>
      <c r="BN79" s="48">
        <v>1.7499965</v>
      </c>
      <c r="BO79" s="48">
        <v>1.6499967</v>
      </c>
      <c r="BP79" s="48">
        <v>1.73228</v>
      </c>
      <c r="BQ79" s="48">
        <v>2.3622000000000001</v>
      </c>
      <c r="BR79" s="48">
        <v>3.4645600000000001</v>
      </c>
      <c r="BS79" s="48">
        <v>4.3</v>
      </c>
      <c r="BT79" s="33">
        <v>5.18</v>
      </c>
      <c r="BU79" s="48">
        <v>6.11</v>
      </c>
      <c r="BV79" s="48">
        <v>6.72</v>
      </c>
      <c r="BW79" s="48">
        <v>7.5</v>
      </c>
      <c r="BX79" s="48">
        <v>8.2799999999999994</v>
      </c>
      <c r="BY79" s="48">
        <v>8.85</v>
      </c>
      <c r="BZ79" s="48">
        <v>9.6</v>
      </c>
      <c r="CA79" s="46"/>
      <c r="CB79" s="306">
        <f>SLOPE(BN79:BZ79,BN$3:BZ$3)</f>
        <v>0.66945625107681261</v>
      </c>
      <c r="CC79" s="49">
        <v>41046</v>
      </c>
      <c r="CD79" s="5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</row>
    <row r="80" spans="1:250" ht="21" customHeight="1" x14ac:dyDescent="0.15">
      <c r="A80" s="40" t="s">
        <v>199</v>
      </c>
      <c r="B80" s="113" t="s">
        <v>198</v>
      </c>
      <c r="C80" s="42" t="s">
        <v>168</v>
      </c>
      <c r="D80" s="43">
        <v>2012</v>
      </c>
      <c r="E80" s="43"/>
      <c r="F80" s="38"/>
      <c r="G80" s="42" t="s">
        <v>168</v>
      </c>
      <c r="H80" s="45" t="s">
        <v>169</v>
      </c>
      <c r="I80" s="44" t="s">
        <v>31</v>
      </c>
      <c r="J80" s="45" t="s">
        <v>32</v>
      </c>
      <c r="K80" s="45" t="s">
        <v>33</v>
      </c>
      <c r="L80" s="42" t="s">
        <v>168</v>
      </c>
      <c r="M80" s="40" t="s">
        <v>170</v>
      </c>
      <c r="N80" s="30"/>
      <c r="O80" s="33">
        <v>0</v>
      </c>
      <c r="P80" s="33">
        <v>0</v>
      </c>
      <c r="Q80" s="33">
        <v>0</v>
      </c>
      <c r="R80" s="33">
        <v>1</v>
      </c>
      <c r="S80" s="33">
        <v>0</v>
      </c>
      <c r="T80" s="33">
        <v>0</v>
      </c>
      <c r="U80" s="46">
        <v>0</v>
      </c>
      <c r="V80" s="46">
        <v>1</v>
      </c>
      <c r="W80" s="46">
        <v>0</v>
      </c>
      <c r="X80" s="46">
        <v>1</v>
      </c>
      <c r="Y80" s="46">
        <v>0</v>
      </c>
      <c r="Z80" s="46">
        <v>0</v>
      </c>
      <c r="AA80" s="47"/>
      <c r="AB80" s="30"/>
      <c r="AC80" s="33">
        <v>0</v>
      </c>
      <c r="AD80" s="33">
        <v>0</v>
      </c>
      <c r="AE80" s="33">
        <v>5</v>
      </c>
      <c r="AF80" s="33">
        <v>0</v>
      </c>
      <c r="AG80" s="33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30"/>
      <c r="AO80" s="33">
        <v>1</v>
      </c>
      <c r="AP80" s="33">
        <v>0</v>
      </c>
      <c r="AQ80" s="33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30"/>
      <c r="AY80" s="33">
        <v>1</v>
      </c>
      <c r="AZ80" s="33">
        <v>1</v>
      </c>
      <c r="BA80" s="33">
        <v>2</v>
      </c>
      <c r="BB80" s="33">
        <v>2</v>
      </c>
      <c r="BC80" s="33">
        <v>2</v>
      </c>
      <c r="BD80" s="33">
        <v>1</v>
      </c>
      <c r="BE80" s="46">
        <v>1</v>
      </c>
      <c r="BF80" s="46">
        <v>2</v>
      </c>
      <c r="BG80" s="46">
        <v>1</v>
      </c>
      <c r="BH80" s="46">
        <v>1</v>
      </c>
      <c r="BI80" s="46">
        <v>1</v>
      </c>
      <c r="BJ80" s="46">
        <v>1</v>
      </c>
      <c r="BK80" s="46"/>
      <c r="BL80" s="45"/>
      <c r="BM80" s="48"/>
      <c r="BN80" s="48">
        <v>1.5499969</v>
      </c>
      <c r="BO80" s="48">
        <v>1.5499969</v>
      </c>
      <c r="BP80" s="48">
        <v>1.6141700000000001</v>
      </c>
      <c r="BQ80" s="48">
        <v>2.2834599999999998</v>
      </c>
      <c r="BR80" s="48">
        <v>2.6771600000000002</v>
      </c>
      <c r="BS80" s="48">
        <v>3.31</v>
      </c>
      <c r="BT80" s="33">
        <v>3.75</v>
      </c>
      <c r="BU80" s="48">
        <v>4.13</v>
      </c>
      <c r="BV80" s="48">
        <v>4.37</v>
      </c>
      <c r="BW80" s="48">
        <v>4.93</v>
      </c>
      <c r="BX80" s="48">
        <v>5.14</v>
      </c>
      <c r="BY80" s="48">
        <v>5.41</v>
      </c>
      <c r="BZ80" s="48">
        <v>5.8</v>
      </c>
      <c r="CA80" s="46"/>
      <c r="CB80" s="306">
        <f>SLOPE(BN80:BZ80,BN$3:BZ$3)</f>
        <v>0.35961691503948301</v>
      </c>
      <c r="CC80" s="49">
        <v>41046</v>
      </c>
      <c r="CD80" s="5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</row>
    <row r="81" spans="1:250" ht="21" customHeight="1" x14ac:dyDescent="0.15">
      <c r="A81" s="40" t="s">
        <v>200</v>
      </c>
      <c r="B81" s="113" t="s">
        <v>198</v>
      </c>
      <c r="C81" s="42" t="s">
        <v>36</v>
      </c>
      <c r="D81" s="43">
        <v>2012</v>
      </c>
      <c r="E81" s="43"/>
      <c r="F81" s="38"/>
      <c r="G81" s="42" t="s">
        <v>36</v>
      </c>
      <c r="H81" s="48"/>
      <c r="I81" s="44" t="s">
        <v>31</v>
      </c>
      <c r="J81" s="45" t="s">
        <v>37</v>
      </c>
      <c r="K81" s="45" t="s">
        <v>38</v>
      </c>
      <c r="L81" s="42" t="s">
        <v>36</v>
      </c>
      <c r="M81" s="40" t="s">
        <v>39</v>
      </c>
      <c r="N81" s="30"/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7"/>
      <c r="AB81" s="30"/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30"/>
      <c r="AO81" s="33">
        <v>0</v>
      </c>
      <c r="AP81" s="33">
        <v>0</v>
      </c>
      <c r="AQ81" s="33">
        <v>0</v>
      </c>
      <c r="AR81" s="46">
        <v>0</v>
      </c>
      <c r="AS81" s="46">
        <v>0</v>
      </c>
      <c r="AT81" s="46">
        <v>0</v>
      </c>
      <c r="AU81" s="46">
        <v>0</v>
      </c>
      <c r="AV81" s="46">
        <v>0</v>
      </c>
      <c r="AW81" s="46">
        <v>0</v>
      </c>
      <c r="AX81" s="30"/>
      <c r="AY81" s="33">
        <v>1</v>
      </c>
      <c r="AZ81" s="33">
        <v>1</v>
      </c>
      <c r="BA81" s="33">
        <v>1</v>
      </c>
      <c r="BB81" s="33">
        <v>1</v>
      </c>
      <c r="BC81" s="33">
        <v>1</v>
      </c>
      <c r="BD81" s="33">
        <v>1</v>
      </c>
      <c r="BE81" s="46">
        <v>1</v>
      </c>
      <c r="BF81" s="46">
        <v>1</v>
      </c>
      <c r="BG81" s="46">
        <v>1</v>
      </c>
      <c r="BH81" s="46">
        <v>1</v>
      </c>
      <c r="BI81" s="46">
        <v>1</v>
      </c>
      <c r="BJ81" s="46">
        <v>1</v>
      </c>
      <c r="BK81" s="46"/>
      <c r="BL81" s="45"/>
      <c r="BM81" s="48"/>
      <c r="BN81" s="48">
        <v>1.6999966</v>
      </c>
      <c r="BO81" s="48">
        <v>1.6999966</v>
      </c>
      <c r="BP81" s="48">
        <v>1.6929099999999999</v>
      </c>
      <c r="BQ81" s="48">
        <v>3.1496</v>
      </c>
      <c r="BR81" s="48">
        <v>3.8976299999999999</v>
      </c>
      <c r="BS81" s="48">
        <v>4.71</v>
      </c>
      <c r="BT81" s="33">
        <v>5.43</v>
      </c>
      <c r="BU81" s="48">
        <v>6.14</v>
      </c>
      <c r="BV81" s="48">
        <v>6.77</v>
      </c>
      <c r="BW81" s="48">
        <v>7.3</v>
      </c>
      <c r="BX81" s="48">
        <v>7.78</v>
      </c>
      <c r="BY81" s="48">
        <v>8.27</v>
      </c>
      <c r="BZ81" s="48">
        <v>8.9499999999999993</v>
      </c>
      <c r="CA81" s="46"/>
      <c r="CB81" s="306">
        <f>SLOPE(BN81:BZ81,BN$3:BZ$3)</f>
        <v>0.61036577322325902</v>
      </c>
      <c r="CC81" s="49">
        <v>41046</v>
      </c>
      <c r="CD81" s="5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</row>
    <row r="82" spans="1:250" ht="21" customHeight="1" x14ac:dyDescent="0.15">
      <c r="A82" s="40" t="s">
        <v>201</v>
      </c>
      <c r="B82" s="113" t="s">
        <v>198</v>
      </c>
      <c r="C82" s="42" t="s">
        <v>41</v>
      </c>
      <c r="D82" s="43">
        <v>2012</v>
      </c>
      <c r="E82" s="43"/>
      <c r="F82" s="38"/>
      <c r="G82" s="42" t="s">
        <v>41</v>
      </c>
      <c r="H82" s="45" t="s">
        <v>42</v>
      </c>
      <c r="I82" s="44" t="s">
        <v>31</v>
      </c>
      <c r="J82" s="45" t="s">
        <v>43</v>
      </c>
      <c r="K82" s="45" t="s">
        <v>44</v>
      </c>
      <c r="L82" s="42" t="s">
        <v>41</v>
      </c>
      <c r="M82" s="40" t="s">
        <v>45</v>
      </c>
      <c r="N82" s="30"/>
      <c r="O82" s="33">
        <v>0</v>
      </c>
      <c r="P82" s="30"/>
      <c r="Q82" s="33">
        <v>0</v>
      </c>
      <c r="R82" s="33">
        <v>0</v>
      </c>
      <c r="S82" s="33">
        <v>0</v>
      </c>
      <c r="T82" s="33">
        <v>0</v>
      </c>
      <c r="U82" s="46">
        <v>0</v>
      </c>
      <c r="V82" s="46">
        <v>0</v>
      </c>
      <c r="W82" s="46">
        <v>1</v>
      </c>
      <c r="X82" s="46">
        <v>0</v>
      </c>
      <c r="Y82" s="46">
        <v>0</v>
      </c>
      <c r="Z82" s="46">
        <v>0</v>
      </c>
      <c r="AA82" s="47"/>
      <c r="AB82" s="30"/>
      <c r="AC82" s="33">
        <v>0</v>
      </c>
      <c r="AD82" s="30"/>
      <c r="AE82" s="33">
        <v>0</v>
      </c>
      <c r="AF82" s="33">
        <v>0</v>
      </c>
      <c r="AG82" s="33">
        <v>0</v>
      </c>
      <c r="AH82" s="46">
        <v>0</v>
      </c>
      <c r="AI82" s="46">
        <v>0</v>
      </c>
      <c r="AJ82" s="46">
        <v>0</v>
      </c>
      <c r="AK82" s="46">
        <v>0</v>
      </c>
      <c r="AL82" s="46">
        <v>0</v>
      </c>
      <c r="AM82" s="46">
        <v>0</v>
      </c>
      <c r="AN82" s="30"/>
      <c r="AO82" s="33">
        <v>0</v>
      </c>
      <c r="AP82" s="33">
        <v>0</v>
      </c>
      <c r="AQ82" s="33">
        <v>0</v>
      </c>
      <c r="AR82" s="46">
        <v>0</v>
      </c>
      <c r="AS82" s="46">
        <v>0</v>
      </c>
      <c r="AT82" s="46">
        <v>0</v>
      </c>
      <c r="AU82" s="46">
        <v>0</v>
      </c>
      <c r="AV82" s="46">
        <v>0</v>
      </c>
      <c r="AW82" s="46"/>
      <c r="AX82" s="30"/>
      <c r="AY82" s="33">
        <v>1</v>
      </c>
      <c r="AZ82" s="33">
        <v>1</v>
      </c>
      <c r="BA82" s="33">
        <v>1</v>
      </c>
      <c r="BB82" s="33">
        <v>1</v>
      </c>
      <c r="BC82" s="33">
        <v>1</v>
      </c>
      <c r="BD82" s="33">
        <v>1</v>
      </c>
      <c r="BE82" s="46">
        <v>1</v>
      </c>
      <c r="BF82" s="46">
        <v>1</v>
      </c>
      <c r="BG82" s="46">
        <v>1</v>
      </c>
      <c r="BH82" s="46">
        <v>1</v>
      </c>
      <c r="BI82" s="46">
        <v>1</v>
      </c>
      <c r="BJ82" s="46">
        <v>1</v>
      </c>
      <c r="BK82" s="46"/>
      <c r="BL82" s="45"/>
      <c r="BM82" s="48"/>
      <c r="BN82" s="48"/>
      <c r="BO82" s="48"/>
      <c r="BP82" s="48">
        <v>1.92913</v>
      </c>
      <c r="BQ82" s="48">
        <v>3.4645600000000001</v>
      </c>
      <c r="BR82" s="48">
        <v>4.40944</v>
      </c>
      <c r="BS82" s="48">
        <v>5.53</v>
      </c>
      <c r="BT82" s="33">
        <v>6.54</v>
      </c>
      <c r="BU82" s="48">
        <v>7.71</v>
      </c>
      <c r="BV82" s="48">
        <v>8.67</v>
      </c>
      <c r="BW82" s="48">
        <v>9.5500000000000007</v>
      </c>
      <c r="BX82" s="48">
        <v>10.25</v>
      </c>
      <c r="BY82" s="48">
        <v>11.19</v>
      </c>
      <c r="BZ82" s="48">
        <v>12.02</v>
      </c>
      <c r="CA82" s="46"/>
      <c r="CB82" s="306">
        <f>SLOPE(BN82:BZ82,BN$3:BZ$3)</f>
        <v>0.94704390225563895</v>
      </c>
      <c r="CC82" s="49">
        <v>41046</v>
      </c>
      <c r="CD82" s="5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</row>
    <row r="83" spans="1:250" ht="21" customHeight="1" x14ac:dyDescent="0.15">
      <c r="A83" s="40" t="s">
        <v>202</v>
      </c>
      <c r="B83" s="51" t="s">
        <v>203</v>
      </c>
      <c r="C83" s="29"/>
      <c r="D83" s="52"/>
      <c r="E83" s="43"/>
      <c r="F83" s="38"/>
      <c r="G83" s="29"/>
      <c r="H83" s="48"/>
      <c r="I83" s="98"/>
      <c r="J83" s="30"/>
      <c r="K83" s="48"/>
      <c r="L83" s="29"/>
      <c r="M83" s="53"/>
      <c r="N83" s="30"/>
      <c r="O83" s="30"/>
      <c r="P83" s="30"/>
      <c r="Q83" s="30"/>
      <c r="R83" s="30"/>
      <c r="S83" s="30"/>
      <c r="T83" s="48"/>
      <c r="U83" s="46"/>
      <c r="V83" s="46"/>
      <c r="W83" s="46"/>
      <c r="X83" s="46"/>
      <c r="Y83" s="46"/>
      <c r="Z83" s="46"/>
      <c r="AA83" s="47"/>
      <c r="AB83" s="30"/>
      <c r="AC83" s="30"/>
      <c r="AD83" s="30"/>
      <c r="AE83" s="30"/>
      <c r="AF83" s="30"/>
      <c r="AG83" s="30"/>
      <c r="AH83" s="46"/>
      <c r="AI83" s="46"/>
      <c r="AJ83" s="46"/>
      <c r="AK83" s="46"/>
      <c r="AL83" s="46"/>
      <c r="AM83" s="46"/>
      <c r="AN83" s="30"/>
      <c r="AO83" s="30"/>
      <c r="AP83" s="30"/>
      <c r="AQ83" s="30"/>
      <c r="AR83" s="46"/>
      <c r="AS83" s="46"/>
      <c r="AT83" s="46"/>
      <c r="AU83" s="46"/>
      <c r="AV83" s="46"/>
      <c r="AW83" s="46"/>
      <c r="AX83" s="30"/>
      <c r="AY83" s="30"/>
      <c r="AZ83" s="30"/>
      <c r="BA83" s="30"/>
      <c r="BB83" s="30"/>
      <c r="BC83" s="30"/>
      <c r="BD83" s="54"/>
      <c r="BE83" s="46"/>
      <c r="BF83" s="46"/>
      <c r="BG83" s="46"/>
      <c r="BH83" s="46"/>
      <c r="BI83" s="46"/>
      <c r="BJ83" s="46"/>
      <c r="BK83" s="46"/>
      <c r="BL83" s="45"/>
      <c r="BM83" s="48"/>
      <c r="BN83" s="48"/>
      <c r="BO83" s="48"/>
      <c r="BP83" s="48"/>
      <c r="BQ83" s="48"/>
      <c r="BR83" s="48"/>
      <c r="BS83" s="48"/>
      <c r="BT83" s="30"/>
      <c r="BU83" s="48"/>
      <c r="BV83" s="48"/>
      <c r="BW83" s="48"/>
      <c r="BX83" s="48"/>
      <c r="BY83" s="48"/>
      <c r="BZ83" s="48"/>
      <c r="CA83" s="46"/>
      <c r="CB83" s="306"/>
      <c r="CC83" s="49"/>
      <c r="CD83" s="27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</row>
    <row r="84" spans="1:250" ht="21" customHeight="1" x14ac:dyDescent="0.15">
      <c r="A84" s="40" t="s">
        <v>204</v>
      </c>
      <c r="B84" s="114" t="s">
        <v>205</v>
      </c>
      <c r="C84" s="42" t="s">
        <v>85</v>
      </c>
      <c r="D84" s="43">
        <v>2012</v>
      </c>
      <c r="E84" s="43"/>
      <c r="F84" s="38"/>
      <c r="G84" s="42" t="s">
        <v>85</v>
      </c>
      <c r="H84" s="48"/>
      <c r="I84" s="44" t="s">
        <v>31</v>
      </c>
      <c r="J84" s="45" t="s">
        <v>37</v>
      </c>
      <c r="K84" s="45" t="s">
        <v>38</v>
      </c>
      <c r="L84" s="42" t="s">
        <v>85</v>
      </c>
      <c r="M84" s="40" t="s">
        <v>86</v>
      </c>
      <c r="N84" s="30"/>
      <c r="O84" s="33">
        <v>0</v>
      </c>
      <c r="P84" s="33">
        <v>1</v>
      </c>
      <c r="Q84" s="33">
        <v>3</v>
      </c>
      <c r="R84" s="33">
        <v>2</v>
      </c>
      <c r="S84" s="33">
        <v>2</v>
      </c>
      <c r="T84" s="33">
        <v>2</v>
      </c>
      <c r="U84" s="46">
        <v>1</v>
      </c>
      <c r="V84" s="46">
        <v>1</v>
      </c>
      <c r="W84" s="46">
        <v>3</v>
      </c>
      <c r="X84" s="46">
        <v>3</v>
      </c>
      <c r="Y84" s="46">
        <v>2</v>
      </c>
      <c r="Z84" s="46">
        <v>1</v>
      </c>
      <c r="AA84" s="44" t="s">
        <v>31</v>
      </c>
      <c r="AB84" s="30"/>
      <c r="AC84" s="33">
        <v>0</v>
      </c>
      <c r="AD84" s="33">
        <v>0</v>
      </c>
      <c r="AE84" s="33">
        <v>0</v>
      </c>
      <c r="AF84" s="33">
        <v>0</v>
      </c>
      <c r="AG84" s="33">
        <v>0</v>
      </c>
      <c r="AH84" s="46">
        <v>30</v>
      </c>
      <c r="AI84" s="46">
        <v>0</v>
      </c>
      <c r="AJ84" s="46">
        <v>0</v>
      </c>
      <c r="AK84" s="46">
        <v>40</v>
      </c>
      <c r="AL84" s="46">
        <v>0</v>
      </c>
      <c r="AM84" s="46">
        <v>0</v>
      </c>
      <c r="AN84" s="30"/>
      <c r="AO84" s="33">
        <v>0</v>
      </c>
      <c r="AP84" s="33">
        <v>0</v>
      </c>
      <c r="AQ84" s="33">
        <v>0</v>
      </c>
      <c r="AR84" s="46">
        <v>0</v>
      </c>
      <c r="AS84" s="46">
        <v>0</v>
      </c>
      <c r="AT84" s="46">
        <v>0</v>
      </c>
      <c r="AU84" s="46">
        <v>0</v>
      </c>
      <c r="AV84" s="46">
        <v>0</v>
      </c>
      <c r="AW84" s="46">
        <v>0</v>
      </c>
      <c r="AX84" s="30"/>
      <c r="AY84" s="33">
        <v>1</v>
      </c>
      <c r="AZ84" s="33">
        <v>1</v>
      </c>
      <c r="BA84" s="33">
        <v>3</v>
      </c>
      <c r="BB84" s="33">
        <v>3</v>
      </c>
      <c r="BC84" s="33">
        <v>2</v>
      </c>
      <c r="BD84" s="33">
        <v>2</v>
      </c>
      <c r="BE84" s="46">
        <v>2</v>
      </c>
      <c r="BF84" s="46">
        <v>2</v>
      </c>
      <c r="BG84" s="46">
        <v>3</v>
      </c>
      <c r="BH84" s="46">
        <v>3</v>
      </c>
      <c r="BI84" s="46">
        <v>3</v>
      </c>
      <c r="BJ84" s="46">
        <v>2</v>
      </c>
      <c r="BK84" s="46"/>
      <c r="BL84" s="45"/>
      <c r="BM84" s="48"/>
      <c r="BN84" s="48">
        <v>1.9999960000000001</v>
      </c>
      <c r="BO84" s="48">
        <v>1.9999960000000001</v>
      </c>
      <c r="BP84" s="48">
        <v>2.0472399999999999</v>
      </c>
      <c r="BQ84" s="48">
        <v>2.6771600000000002</v>
      </c>
      <c r="BR84" s="48">
        <v>3.2677100000000001</v>
      </c>
      <c r="BS84" s="48">
        <v>3.85</v>
      </c>
      <c r="BT84" s="33">
        <v>4.13</v>
      </c>
      <c r="BU84" s="48">
        <v>4.37</v>
      </c>
      <c r="BV84" s="48">
        <v>4.5</v>
      </c>
      <c r="BW84" s="48">
        <v>4.9000000000000004</v>
      </c>
      <c r="BX84" s="48">
        <v>5.37</v>
      </c>
      <c r="BY84" s="48">
        <v>5.72</v>
      </c>
      <c r="BZ84" s="48">
        <v>6.34</v>
      </c>
      <c r="CA84" s="46"/>
      <c r="CB84" s="306">
        <f>SLOPE(BN84:BZ84,BN$3:BZ$3)</f>
        <v>0.34224575807609475</v>
      </c>
      <c r="CC84" s="49">
        <v>41046</v>
      </c>
      <c r="CD84" s="5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</row>
    <row r="85" spans="1:250" ht="21" customHeight="1" x14ac:dyDescent="0.15">
      <c r="A85" s="40" t="s">
        <v>206</v>
      </c>
      <c r="B85" s="114" t="s">
        <v>205</v>
      </c>
      <c r="C85" s="42" t="s">
        <v>72</v>
      </c>
      <c r="D85" s="43">
        <v>2012</v>
      </c>
      <c r="E85" s="43"/>
      <c r="F85" s="38"/>
      <c r="G85" s="42" t="s">
        <v>72</v>
      </c>
      <c r="H85" s="48"/>
      <c r="I85" s="44" t="s">
        <v>74</v>
      </c>
      <c r="J85" s="45" t="s">
        <v>75</v>
      </c>
      <c r="K85" s="45" t="s">
        <v>76</v>
      </c>
      <c r="L85" s="42" t="s">
        <v>72</v>
      </c>
      <c r="M85" s="40" t="s">
        <v>77</v>
      </c>
      <c r="N85" s="30"/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7"/>
      <c r="AB85" s="30"/>
      <c r="AC85" s="33">
        <v>0</v>
      </c>
      <c r="AD85" s="33">
        <v>20</v>
      </c>
      <c r="AE85" s="33">
        <v>70</v>
      </c>
      <c r="AF85" s="33">
        <v>15</v>
      </c>
      <c r="AG85" s="33">
        <v>0</v>
      </c>
      <c r="AH85" s="46">
        <v>40</v>
      </c>
      <c r="AI85" s="46">
        <v>70</v>
      </c>
      <c r="AJ85" s="46">
        <v>0</v>
      </c>
      <c r="AK85" s="46">
        <v>10</v>
      </c>
      <c r="AL85" s="46">
        <v>0</v>
      </c>
      <c r="AM85" s="46">
        <v>25</v>
      </c>
      <c r="AN85" s="30"/>
      <c r="AO85" s="33">
        <v>0</v>
      </c>
      <c r="AP85" s="33">
        <v>0</v>
      </c>
      <c r="AQ85" s="33">
        <v>0</v>
      </c>
      <c r="AR85" s="46">
        <v>0</v>
      </c>
      <c r="AS85" s="46">
        <v>0</v>
      </c>
      <c r="AT85" s="46">
        <v>0</v>
      </c>
      <c r="AU85" s="46">
        <v>0</v>
      </c>
      <c r="AV85" s="46">
        <v>0</v>
      </c>
      <c r="AW85" s="46">
        <v>0</v>
      </c>
      <c r="AX85" s="30"/>
      <c r="AY85" s="33">
        <v>1</v>
      </c>
      <c r="AZ85" s="33">
        <v>3</v>
      </c>
      <c r="BA85" s="33">
        <v>3</v>
      </c>
      <c r="BB85" s="33">
        <v>3</v>
      </c>
      <c r="BC85" s="33">
        <v>2</v>
      </c>
      <c r="BD85" s="33">
        <v>1</v>
      </c>
      <c r="BE85" s="46">
        <v>2</v>
      </c>
      <c r="BF85" s="46">
        <v>2</v>
      </c>
      <c r="BG85" s="46">
        <v>1</v>
      </c>
      <c r="BH85" s="46">
        <v>2</v>
      </c>
      <c r="BI85" s="46">
        <v>2</v>
      </c>
      <c r="BJ85" s="46">
        <v>2</v>
      </c>
      <c r="BK85" s="46"/>
      <c r="BL85" s="45"/>
      <c r="BM85" s="48"/>
      <c r="BN85" s="48">
        <v>1.7499965</v>
      </c>
      <c r="BO85" s="48">
        <v>1.7499965</v>
      </c>
      <c r="BP85" s="48">
        <v>1.6141700000000001</v>
      </c>
      <c r="BQ85" s="48">
        <v>2.40157</v>
      </c>
      <c r="BR85" s="48">
        <v>2.95275</v>
      </c>
      <c r="BS85" s="48">
        <v>3.68</v>
      </c>
      <c r="BT85" s="33">
        <v>4.92</v>
      </c>
      <c r="BU85" s="48">
        <v>5.58</v>
      </c>
      <c r="BV85" s="48">
        <v>6.3</v>
      </c>
      <c r="BW85" s="48">
        <v>6.98</v>
      </c>
      <c r="BX85" s="48">
        <v>7.79</v>
      </c>
      <c r="BY85" s="48">
        <v>8.69</v>
      </c>
      <c r="BZ85" s="48">
        <v>9.64</v>
      </c>
      <c r="CA85" s="46">
        <v>46</v>
      </c>
      <c r="CB85" s="306">
        <f>SLOPE(BN85:BZ85,BN$3:BZ$3)</f>
        <v>0.64738415667623828</v>
      </c>
      <c r="CC85" s="49">
        <v>41046</v>
      </c>
      <c r="CD85" s="5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</row>
    <row r="86" spans="1:250" ht="21" customHeight="1" x14ac:dyDescent="0.15">
      <c r="A86" s="40" t="s">
        <v>207</v>
      </c>
      <c r="B86" s="114" t="s">
        <v>205</v>
      </c>
      <c r="C86" s="42" t="s">
        <v>54</v>
      </c>
      <c r="D86" s="43">
        <v>2012</v>
      </c>
      <c r="E86" s="43"/>
      <c r="F86" s="38"/>
      <c r="G86" s="42" t="s">
        <v>54</v>
      </c>
      <c r="H86" s="45" t="s">
        <v>55</v>
      </c>
      <c r="I86" s="44" t="s">
        <v>31</v>
      </c>
      <c r="J86" s="45" t="s">
        <v>56</v>
      </c>
      <c r="K86" s="45" t="s">
        <v>44</v>
      </c>
      <c r="L86" s="42" t="s">
        <v>54</v>
      </c>
      <c r="M86" s="40" t="s">
        <v>56</v>
      </c>
      <c r="N86" s="30"/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46">
        <v>0</v>
      </c>
      <c r="V86" s="46">
        <v>0</v>
      </c>
      <c r="W86" s="46">
        <v>1</v>
      </c>
      <c r="X86" s="46">
        <v>0</v>
      </c>
      <c r="Y86" s="46">
        <v>1</v>
      </c>
      <c r="Z86" s="46">
        <v>2</v>
      </c>
      <c r="AA86" s="44" t="s">
        <v>94</v>
      </c>
      <c r="AB86" s="30"/>
      <c r="AC86" s="33">
        <v>0</v>
      </c>
      <c r="AD86" s="33">
        <v>2</v>
      </c>
      <c r="AE86" s="33">
        <v>0</v>
      </c>
      <c r="AF86" s="33">
        <v>0</v>
      </c>
      <c r="AG86" s="33">
        <v>0</v>
      </c>
      <c r="AH86" s="46">
        <v>0</v>
      </c>
      <c r="AI86" s="46">
        <v>0</v>
      </c>
      <c r="AJ86" s="46">
        <v>0</v>
      </c>
      <c r="AK86" s="46">
        <v>0</v>
      </c>
      <c r="AL86" s="46">
        <v>0</v>
      </c>
      <c r="AM86" s="46">
        <v>10</v>
      </c>
      <c r="AN86" s="30"/>
      <c r="AO86" s="33">
        <v>0</v>
      </c>
      <c r="AP86" s="33">
        <v>0</v>
      </c>
      <c r="AQ86" s="33">
        <v>0</v>
      </c>
      <c r="AR86" s="46">
        <v>0</v>
      </c>
      <c r="AS86" s="46">
        <v>0</v>
      </c>
      <c r="AT86" s="46">
        <v>0</v>
      </c>
      <c r="AU86" s="46">
        <v>0</v>
      </c>
      <c r="AV86" s="46">
        <v>0</v>
      </c>
      <c r="AW86" s="46">
        <v>0</v>
      </c>
      <c r="AX86" s="30"/>
      <c r="AY86" s="33">
        <v>1</v>
      </c>
      <c r="AZ86" s="33">
        <v>2</v>
      </c>
      <c r="BA86" s="33">
        <v>1</v>
      </c>
      <c r="BB86" s="33">
        <v>1</v>
      </c>
      <c r="BC86" s="33">
        <v>1</v>
      </c>
      <c r="BD86" s="33">
        <v>1</v>
      </c>
      <c r="BE86" s="46">
        <v>1</v>
      </c>
      <c r="BF86" s="46">
        <v>1</v>
      </c>
      <c r="BG86" s="46">
        <v>1</v>
      </c>
      <c r="BH86" s="46">
        <v>1</v>
      </c>
      <c r="BI86" s="46">
        <v>1</v>
      </c>
      <c r="BJ86" s="46">
        <v>2</v>
      </c>
      <c r="BK86" s="46"/>
      <c r="BL86" s="45"/>
      <c r="BM86" s="48"/>
      <c r="BN86" s="48">
        <v>1.7499965</v>
      </c>
      <c r="BO86" s="48">
        <v>1.7499965</v>
      </c>
      <c r="BP86" s="48">
        <v>1.9684999999999999</v>
      </c>
      <c r="BQ86" s="48">
        <v>3.8188900000000001</v>
      </c>
      <c r="BR86" s="48">
        <v>4.7244000000000002</v>
      </c>
      <c r="BS86" s="48">
        <v>5.76</v>
      </c>
      <c r="BT86" s="33">
        <v>6.67</v>
      </c>
      <c r="BU86" s="48">
        <v>7.05</v>
      </c>
      <c r="BV86" s="48">
        <v>7.5</v>
      </c>
      <c r="BW86" s="48">
        <v>7.47</v>
      </c>
      <c r="BX86" s="48">
        <v>7.83</v>
      </c>
      <c r="BY86" s="48">
        <v>8.0399999999999991</v>
      </c>
      <c r="BZ86" s="48">
        <v>8.14</v>
      </c>
      <c r="CA86" s="46"/>
      <c r="CB86" s="306">
        <f>SLOPE(BN86:BZ86,BN$3:BZ$3)</f>
        <v>0.57061103033022254</v>
      </c>
      <c r="CC86" s="49">
        <v>41046</v>
      </c>
      <c r="CD86" s="5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</row>
    <row r="87" spans="1:250" ht="21" customHeight="1" x14ac:dyDescent="0.15">
      <c r="A87" s="40" t="s">
        <v>208</v>
      </c>
      <c r="B87" s="51" t="s">
        <v>209</v>
      </c>
      <c r="C87" s="29"/>
      <c r="D87" s="52"/>
      <c r="E87" s="43"/>
      <c r="F87" s="38"/>
      <c r="G87" s="29"/>
      <c r="H87" s="48"/>
      <c r="I87" s="98"/>
      <c r="J87" s="30"/>
      <c r="K87" s="48"/>
      <c r="L87" s="29"/>
      <c r="M87" s="53"/>
      <c r="N87" s="30"/>
      <c r="O87" s="30"/>
      <c r="P87" s="30"/>
      <c r="Q87" s="30"/>
      <c r="R87" s="30"/>
      <c r="S87" s="30"/>
      <c r="T87" s="30"/>
      <c r="U87" s="46"/>
      <c r="V87" s="46"/>
      <c r="W87" s="46"/>
      <c r="X87" s="46"/>
      <c r="Y87" s="46"/>
      <c r="Z87" s="46"/>
      <c r="AA87" s="47"/>
      <c r="AB87" s="30"/>
      <c r="AC87" s="30"/>
      <c r="AD87" s="30"/>
      <c r="AE87" s="30"/>
      <c r="AF87" s="30"/>
      <c r="AG87" s="30"/>
      <c r="AH87" s="46"/>
      <c r="AI87" s="46"/>
      <c r="AJ87" s="46"/>
      <c r="AK87" s="46"/>
      <c r="AL87" s="46"/>
      <c r="AM87" s="46"/>
      <c r="AN87" s="30"/>
      <c r="AO87" s="30"/>
      <c r="AP87" s="30"/>
      <c r="AQ87" s="30"/>
      <c r="AR87" s="46"/>
      <c r="AS87" s="46"/>
      <c r="AT87" s="46"/>
      <c r="AU87" s="46"/>
      <c r="AV87" s="46"/>
      <c r="AW87" s="46"/>
      <c r="AX87" s="30"/>
      <c r="AY87" s="30"/>
      <c r="AZ87" s="30"/>
      <c r="BA87" s="30"/>
      <c r="BB87" s="30"/>
      <c r="BC87" s="30"/>
      <c r="BD87" s="54"/>
      <c r="BE87" s="46"/>
      <c r="BF87" s="46"/>
      <c r="BG87" s="46"/>
      <c r="BH87" s="46"/>
      <c r="BI87" s="46"/>
      <c r="BJ87" s="46"/>
      <c r="BK87" s="46"/>
      <c r="BL87" s="45"/>
      <c r="BM87" s="48"/>
      <c r="BN87" s="48"/>
      <c r="BO87" s="48"/>
      <c r="BP87" s="48"/>
      <c r="BQ87" s="48"/>
      <c r="BR87" s="48"/>
      <c r="BS87" s="48"/>
      <c r="BT87" s="30"/>
      <c r="BU87" s="48"/>
      <c r="BV87" s="48"/>
      <c r="BW87" s="48"/>
      <c r="BX87" s="48"/>
      <c r="BY87" s="48"/>
      <c r="BZ87" s="48"/>
      <c r="CA87" s="46"/>
      <c r="CB87" s="306"/>
      <c r="CC87" s="49"/>
      <c r="CD87" s="27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</row>
    <row r="88" spans="1:250" ht="21" customHeight="1" x14ac:dyDescent="0.15">
      <c r="A88" s="71" t="s">
        <v>210</v>
      </c>
      <c r="B88" s="72">
        <v>1938</v>
      </c>
      <c r="C88" s="73" t="s">
        <v>47</v>
      </c>
      <c r="D88" s="75">
        <v>2012</v>
      </c>
      <c r="E88" s="75">
        <v>2024</v>
      </c>
      <c r="F88" s="136">
        <v>12</v>
      </c>
      <c r="G88" s="73"/>
      <c r="H88" s="71" t="s">
        <v>48</v>
      </c>
      <c r="I88" s="106"/>
      <c r="J88" s="71"/>
      <c r="K88" s="78"/>
      <c r="L88" s="73" t="s">
        <v>47</v>
      </c>
      <c r="M88" s="71" t="s">
        <v>49</v>
      </c>
      <c r="N88" s="78"/>
      <c r="O88" s="107">
        <v>2</v>
      </c>
      <c r="P88" s="107">
        <v>0</v>
      </c>
      <c r="Q88" s="107">
        <v>2</v>
      </c>
      <c r="R88" s="107">
        <v>1</v>
      </c>
      <c r="S88" s="107">
        <v>1</v>
      </c>
      <c r="T88" s="107">
        <v>1</v>
      </c>
      <c r="U88" s="79">
        <v>0</v>
      </c>
      <c r="V88" s="79">
        <v>0</v>
      </c>
      <c r="W88" s="79">
        <v>0</v>
      </c>
      <c r="X88" s="79">
        <v>0</v>
      </c>
      <c r="Y88" s="79">
        <v>4</v>
      </c>
      <c r="Z88" s="79">
        <v>4</v>
      </c>
      <c r="AA88" s="137" t="s">
        <v>94</v>
      </c>
      <c r="AB88" s="78"/>
      <c r="AC88" s="107">
        <v>0</v>
      </c>
      <c r="AD88" s="107">
        <v>0</v>
      </c>
      <c r="AE88" s="107">
        <v>0</v>
      </c>
      <c r="AF88" s="107">
        <v>0</v>
      </c>
      <c r="AG88" s="107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99</v>
      </c>
      <c r="AN88" s="78"/>
      <c r="AO88" s="107">
        <v>0</v>
      </c>
      <c r="AP88" s="107">
        <v>0</v>
      </c>
      <c r="AQ88" s="107">
        <v>0</v>
      </c>
      <c r="AR88" s="79">
        <v>0</v>
      </c>
      <c r="AS88" s="79">
        <v>0</v>
      </c>
      <c r="AT88" s="79">
        <v>0</v>
      </c>
      <c r="AU88" s="79">
        <v>0</v>
      </c>
      <c r="AV88" s="79">
        <v>0</v>
      </c>
      <c r="AW88" s="79">
        <v>0</v>
      </c>
      <c r="AX88" s="78"/>
      <c r="AY88" s="107">
        <v>1</v>
      </c>
      <c r="AZ88" s="107">
        <v>1</v>
      </c>
      <c r="BA88" s="107">
        <v>2</v>
      </c>
      <c r="BB88" s="107">
        <v>2</v>
      </c>
      <c r="BC88" s="107">
        <v>2</v>
      </c>
      <c r="BD88" s="107">
        <v>2</v>
      </c>
      <c r="BE88" s="79">
        <v>1</v>
      </c>
      <c r="BF88" s="79">
        <v>1</v>
      </c>
      <c r="BG88" s="79">
        <v>1</v>
      </c>
      <c r="BH88" s="79">
        <v>1</v>
      </c>
      <c r="BI88" s="79">
        <v>3</v>
      </c>
      <c r="BJ88" s="79">
        <v>5</v>
      </c>
      <c r="BK88" s="71" t="s">
        <v>68</v>
      </c>
      <c r="BL88" s="71"/>
      <c r="BM88" s="81"/>
      <c r="BN88" s="81">
        <v>1.7499965</v>
      </c>
      <c r="BO88" s="81">
        <v>1.7499965</v>
      </c>
      <c r="BP88" s="81">
        <v>1.8110200000000001</v>
      </c>
      <c r="BQ88" s="81">
        <v>2.0472399999999999</v>
      </c>
      <c r="BR88" s="81">
        <v>2.2440899999999999</v>
      </c>
      <c r="BS88" s="81">
        <v>2.66</v>
      </c>
      <c r="BT88" s="107">
        <v>3.09</v>
      </c>
      <c r="BU88" s="81">
        <v>3.44</v>
      </c>
      <c r="BV88" s="81">
        <v>3.67</v>
      </c>
      <c r="BW88" s="81">
        <v>4.29</v>
      </c>
      <c r="BX88" s="81">
        <v>4.7699999999999996</v>
      </c>
      <c r="BY88" s="81">
        <v>5.2</v>
      </c>
      <c r="BZ88" s="81">
        <v>5.15</v>
      </c>
      <c r="CA88" s="79"/>
      <c r="CB88" s="308">
        <f>SLOPE(BN88:BZ88,BN$3:BZ$3)</f>
        <v>0.29955944741564966</v>
      </c>
      <c r="CC88" s="108">
        <v>41046</v>
      </c>
      <c r="CD88" s="83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  <c r="EL88" s="78"/>
      <c r="EM88" s="78"/>
      <c r="EN88" s="78"/>
      <c r="EO88" s="78"/>
      <c r="EP88" s="78"/>
      <c r="EQ88" s="78"/>
      <c r="ER88" s="78"/>
      <c r="ES88" s="78"/>
      <c r="ET88" s="78"/>
      <c r="EU88" s="78"/>
      <c r="EV88" s="78"/>
      <c r="EW88" s="78"/>
      <c r="EX88" s="78"/>
      <c r="EY88" s="78"/>
      <c r="EZ88" s="78"/>
      <c r="FA88" s="78"/>
      <c r="FB88" s="78"/>
      <c r="FC88" s="78"/>
      <c r="FD88" s="78"/>
      <c r="FE88" s="78"/>
      <c r="FF88" s="78"/>
      <c r="FG88" s="78"/>
      <c r="FH88" s="78"/>
      <c r="FI88" s="78"/>
      <c r="FJ88" s="78"/>
      <c r="FK88" s="78"/>
      <c r="FL88" s="78"/>
      <c r="FM88" s="78"/>
      <c r="FN88" s="78"/>
      <c r="FO88" s="78"/>
      <c r="FP88" s="78"/>
      <c r="FQ88" s="78"/>
      <c r="FR88" s="78"/>
      <c r="FS88" s="78"/>
      <c r="FT88" s="78"/>
      <c r="FU88" s="78"/>
      <c r="FV88" s="78"/>
      <c r="FW88" s="78"/>
      <c r="FX88" s="78"/>
      <c r="FY88" s="78"/>
      <c r="FZ88" s="78"/>
      <c r="GA88" s="78"/>
      <c r="GB88" s="78"/>
      <c r="GC88" s="78"/>
      <c r="GD88" s="78"/>
      <c r="GE88" s="78"/>
      <c r="GF88" s="78"/>
      <c r="GG88" s="78"/>
      <c r="GH88" s="78"/>
      <c r="GI88" s="78"/>
      <c r="GJ88" s="78"/>
      <c r="GK88" s="78"/>
      <c r="GL88" s="78"/>
      <c r="GM88" s="78"/>
      <c r="GN88" s="78"/>
      <c r="GO88" s="78"/>
      <c r="GP88" s="78"/>
      <c r="GQ88" s="78"/>
      <c r="GR88" s="78"/>
      <c r="GS88" s="78"/>
      <c r="GT88" s="78"/>
      <c r="GU88" s="78"/>
      <c r="GV88" s="78"/>
      <c r="GW88" s="78"/>
      <c r="GX88" s="78"/>
      <c r="GY88" s="78"/>
      <c r="GZ88" s="78"/>
      <c r="HA88" s="78"/>
      <c r="HB88" s="78"/>
      <c r="HC88" s="78"/>
      <c r="HD88" s="78"/>
      <c r="HE88" s="78"/>
      <c r="HF88" s="78"/>
      <c r="HG88" s="78"/>
      <c r="HH88" s="78"/>
      <c r="HI88" s="78"/>
      <c r="HJ88" s="78"/>
      <c r="HK88" s="78"/>
      <c r="HL88" s="78"/>
      <c r="HM88" s="78"/>
      <c r="HN88" s="78"/>
      <c r="HO88" s="78"/>
      <c r="HP88" s="78"/>
      <c r="HQ88" s="78"/>
      <c r="HR88" s="78"/>
      <c r="HS88" s="78"/>
      <c r="HT88" s="78"/>
      <c r="HU88" s="78"/>
      <c r="HV88" s="78"/>
      <c r="HW88" s="78"/>
      <c r="HX88" s="78"/>
      <c r="HY88" s="78"/>
      <c r="HZ88" s="78"/>
      <c r="IA88" s="78"/>
      <c r="IB88" s="78"/>
      <c r="IC88" s="78"/>
      <c r="ID88" s="78"/>
      <c r="IE88" s="78"/>
      <c r="IF88" s="78"/>
      <c r="IG88" s="78"/>
      <c r="IH88" s="78"/>
      <c r="II88" s="78"/>
      <c r="IJ88" s="78"/>
      <c r="IK88" s="78"/>
      <c r="IL88" s="78"/>
      <c r="IM88" s="78"/>
      <c r="IN88" s="78"/>
      <c r="IO88" s="78"/>
      <c r="IP88" s="78"/>
    </row>
    <row r="89" spans="1:250" ht="21" customHeight="1" x14ac:dyDescent="0.15">
      <c r="A89" s="55" t="s">
        <v>211</v>
      </c>
      <c r="B89" s="68">
        <v>1936</v>
      </c>
      <c r="C89" s="57" t="s">
        <v>63</v>
      </c>
      <c r="D89" s="58" t="s">
        <v>59</v>
      </c>
      <c r="E89" s="59"/>
      <c r="F89" s="60"/>
      <c r="G89" s="138"/>
      <c r="H89" s="62"/>
      <c r="I89" s="63"/>
      <c r="J89" s="55"/>
      <c r="K89" s="62"/>
      <c r="L89" s="57"/>
      <c r="M89" s="55" t="s">
        <v>64</v>
      </c>
      <c r="N89" s="62"/>
      <c r="O89" s="62"/>
      <c r="P89" s="62"/>
      <c r="Q89" s="62"/>
      <c r="R89" s="62"/>
      <c r="S89" s="62"/>
      <c r="T89" s="62"/>
      <c r="U89" s="64"/>
      <c r="V89" s="64"/>
      <c r="W89" s="64"/>
      <c r="X89" s="64"/>
      <c r="Y89" s="64"/>
      <c r="Z89" s="64"/>
      <c r="AA89" s="65"/>
      <c r="AB89" s="62"/>
      <c r="AC89" s="62"/>
      <c r="AD89" s="62"/>
      <c r="AE89" s="62"/>
      <c r="AF89" s="62"/>
      <c r="AG89" s="62"/>
      <c r="AH89" s="64"/>
      <c r="AI89" s="64"/>
      <c r="AJ89" s="64"/>
      <c r="AK89" s="64"/>
      <c r="AL89" s="64"/>
      <c r="AM89" s="64"/>
      <c r="AN89" s="62"/>
      <c r="AO89" s="62"/>
      <c r="AP89" s="62"/>
      <c r="AQ89" s="62"/>
      <c r="AR89" s="64"/>
      <c r="AS89" s="64"/>
      <c r="AT89" s="64"/>
      <c r="AU89" s="64"/>
      <c r="AV89" s="64"/>
      <c r="AW89" s="64"/>
      <c r="AX89" s="62"/>
      <c r="AY89" s="62"/>
      <c r="AZ89" s="62"/>
      <c r="BA89" s="62"/>
      <c r="BB89" s="62"/>
      <c r="BC89" s="62"/>
      <c r="BD89" s="62"/>
      <c r="BE89" s="64"/>
      <c r="BF89" s="64"/>
      <c r="BG89" s="64"/>
      <c r="BH89" s="64"/>
      <c r="BI89" s="64"/>
      <c r="BJ89" s="64"/>
      <c r="BK89" s="64"/>
      <c r="BL89" s="55"/>
      <c r="BM89" s="62"/>
      <c r="BN89" s="62"/>
      <c r="BO89" s="62"/>
      <c r="BP89" s="62"/>
      <c r="BQ89" s="62"/>
      <c r="BR89" s="62"/>
      <c r="BS89" s="62"/>
      <c r="BT89" s="62"/>
      <c r="BU89" s="66"/>
      <c r="BV89" s="66"/>
      <c r="BW89" s="66"/>
      <c r="BX89" s="66"/>
      <c r="BY89" s="66"/>
      <c r="BZ89" s="66"/>
      <c r="CA89" s="64"/>
      <c r="CB89" s="307"/>
      <c r="CC89" s="58" t="s">
        <v>59</v>
      </c>
      <c r="CD89" s="58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</row>
    <row r="90" spans="1:250" ht="21" customHeight="1" x14ac:dyDescent="0.15">
      <c r="A90" s="40" t="s">
        <v>212</v>
      </c>
      <c r="B90" s="41">
        <v>1926</v>
      </c>
      <c r="C90" s="42" t="s">
        <v>41</v>
      </c>
      <c r="D90" s="43">
        <v>2012</v>
      </c>
      <c r="E90" s="43"/>
      <c r="F90" s="38"/>
      <c r="G90" s="42" t="s">
        <v>41</v>
      </c>
      <c r="H90" s="45" t="s">
        <v>42</v>
      </c>
      <c r="I90" s="44" t="s">
        <v>31</v>
      </c>
      <c r="J90" s="45" t="s">
        <v>43</v>
      </c>
      <c r="K90" s="45" t="s">
        <v>44</v>
      </c>
      <c r="L90" s="42" t="s">
        <v>41</v>
      </c>
      <c r="M90" s="40" t="s">
        <v>213</v>
      </c>
      <c r="N90" s="30"/>
      <c r="O90" s="33">
        <v>2</v>
      </c>
      <c r="P90" s="33">
        <v>0</v>
      </c>
      <c r="Q90" s="33">
        <v>0</v>
      </c>
      <c r="R90" s="33">
        <v>0</v>
      </c>
      <c r="S90" s="33">
        <v>1</v>
      </c>
      <c r="T90" s="33">
        <v>0</v>
      </c>
      <c r="U90" s="46">
        <v>1</v>
      </c>
      <c r="V90" s="46">
        <v>1</v>
      </c>
      <c r="W90" s="46">
        <v>1</v>
      </c>
      <c r="X90" s="46">
        <v>1</v>
      </c>
      <c r="Y90" s="46">
        <v>0</v>
      </c>
      <c r="Z90" s="46">
        <v>0</v>
      </c>
      <c r="AA90" s="47"/>
      <c r="AB90" s="30"/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30"/>
      <c r="AO90" s="33">
        <v>0</v>
      </c>
      <c r="AP90" s="33">
        <v>0</v>
      </c>
      <c r="AQ90" s="33">
        <v>0</v>
      </c>
      <c r="AR90" s="46">
        <v>0</v>
      </c>
      <c r="AS90" s="46">
        <v>0</v>
      </c>
      <c r="AT90" s="46">
        <v>0</v>
      </c>
      <c r="AU90" s="46">
        <v>0</v>
      </c>
      <c r="AV90" s="46">
        <v>0</v>
      </c>
      <c r="AW90" s="46">
        <v>0</v>
      </c>
      <c r="AX90" s="30"/>
      <c r="AY90" s="33">
        <v>1</v>
      </c>
      <c r="AZ90" s="33">
        <v>1</v>
      </c>
      <c r="BA90" s="33">
        <v>1</v>
      </c>
      <c r="BB90" s="33">
        <v>1</v>
      </c>
      <c r="BC90" s="33">
        <v>2</v>
      </c>
      <c r="BD90" s="33">
        <v>1</v>
      </c>
      <c r="BE90" s="46">
        <v>2</v>
      </c>
      <c r="BF90" s="46">
        <v>2</v>
      </c>
      <c r="BG90" s="46">
        <v>1</v>
      </c>
      <c r="BH90" s="46">
        <v>1</v>
      </c>
      <c r="BI90" s="46">
        <v>1</v>
      </c>
      <c r="BJ90" s="46">
        <v>1</v>
      </c>
      <c r="BK90" s="46"/>
      <c r="BL90" s="45"/>
      <c r="BM90" s="48"/>
      <c r="BN90" s="48">
        <v>1.7999963999999999</v>
      </c>
      <c r="BO90" s="48">
        <v>1.9499960999999999</v>
      </c>
      <c r="BP90" s="48">
        <v>2.4409399999999999</v>
      </c>
      <c r="BQ90" s="48">
        <v>4.3700700000000001</v>
      </c>
      <c r="BR90" s="48">
        <v>5.7086499999999996</v>
      </c>
      <c r="BS90" s="48">
        <v>7.28</v>
      </c>
      <c r="BT90" s="33">
        <v>8.6300000000000008</v>
      </c>
      <c r="BU90" s="48">
        <v>9.8800000000000008</v>
      </c>
      <c r="BV90" s="48">
        <v>11.15</v>
      </c>
      <c r="BW90" s="48">
        <v>12.31</v>
      </c>
      <c r="BX90" s="48">
        <v>13.29</v>
      </c>
      <c r="BY90" s="48">
        <v>14.4</v>
      </c>
      <c r="BZ90" s="48">
        <v>15.59</v>
      </c>
      <c r="CA90" s="46"/>
      <c r="CB90" s="306">
        <f>SLOPE(BN90:BZ90,BN$3:BZ$3)</f>
        <v>1.1413750392318736</v>
      </c>
      <c r="CC90" s="49">
        <v>41046</v>
      </c>
      <c r="CD90" s="5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</row>
    <row r="91" spans="1:250" ht="21" customHeight="1" x14ac:dyDescent="0.15">
      <c r="A91" s="55" t="s">
        <v>214</v>
      </c>
      <c r="B91" s="68">
        <v>1924</v>
      </c>
      <c r="C91" s="128" t="s">
        <v>58</v>
      </c>
      <c r="D91" s="129" t="s">
        <v>59</v>
      </c>
      <c r="E91" s="59"/>
      <c r="F91" s="60"/>
      <c r="G91" s="104"/>
      <c r="H91" s="62"/>
      <c r="I91" s="63"/>
      <c r="J91" s="55"/>
      <c r="K91" s="139"/>
      <c r="L91" s="104"/>
      <c r="M91" s="55" t="s">
        <v>215</v>
      </c>
      <c r="N91" s="62"/>
      <c r="O91" s="62"/>
      <c r="P91" s="62"/>
      <c r="Q91" s="62"/>
      <c r="R91" s="62"/>
      <c r="S91" s="62"/>
      <c r="T91" s="62"/>
      <c r="U91" s="64"/>
      <c r="V91" s="64"/>
      <c r="W91" s="64"/>
      <c r="X91" s="64"/>
      <c r="Y91" s="64"/>
      <c r="Z91" s="64"/>
      <c r="AA91" s="65"/>
      <c r="AB91" s="62"/>
      <c r="AC91" s="62"/>
      <c r="AD91" s="62"/>
      <c r="AE91" s="62"/>
      <c r="AF91" s="62"/>
      <c r="AG91" s="62"/>
      <c r="AH91" s="64"/>
      <c r="AI91" s="64"/>
      <c r="AJ91" s="64"/>
      <c r="AK91" s="64"/>
      <c r="AL91" s="64"/>
      <c r="AM91" s="64"/>
      <c r="AN91" s="62"/>
      <c r="AO91" s="62"/>
      <c r="AP91" s="62"/>
      <c r="AQ91" s="62"/>
      <c r="AR91" s="64"/>
      <c r="AS91" s="64"/>
      <c r="AT91" s="64"/>
      <c r="AU91" s="64"/>
      <c r="AV91" s="64"/>
      <c r="AW91" s="64"/>
      <c r="AX91" s="62"/>
      <c r="AY91" s="62"/>
      <c r="AZ91" s="62"/>
      <c r="BA91" s="62"/>
      <c r="BB91" s="62"/>
      <c r="BC91" s="62"/>
      <c r="BD91" s="62"/>
      <c r="BE91" s="64"/>
      <c r="BF91" s="64"/>
      <c r="BG91" s="64"/>
      <c r="BH91" s="64"/>
      <c r="BI91" s="64"/>
      <c r="BJ91" s="64"/>
      <c r="BK91" s="64"/>
      <c r="BL91" s="55"/>
      <c r="BM91" s="62"/>
      <c r="BN91" s="62"/>
      <c r="BO91" s="62"/>
      <c r="BP91" s="62"/>
      <c r="BQ91" s="62"/>
      <c r="BR91" s="62"/>
      <c r="BS91" s="62"/>
      <c r="BT91" s="62"/>
      <c r="BU91" s="66"/>
      <c r="BV91" s="66"/>
      <c r="BW91" s="66"/>
      <c r="BX91" s="66"/>
      <c r="BY91" s="66"/>
      <c r="BZ91" s="66"/>
      <c r="CA91" s="64"/>
      <c r="CB91" s="307"/>
      <c r="CC91" s="58" t="s">
        <v>59</v>
      </c>
      <c r="CD91" s="58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</row>
    <row r="92" spans="1:250" ht="21" customHeight="1" x14ac:dyDescent="0.15">
      <c r="A92" s="40" t="s">
        <v>216</v>
      </c>
      <c r="B92" s="41">
        <v>1922</v>
      </c>
      <c r="C92" s="42" t="s">
        <v>47</v>
      </c>
      <c r="D92" s="43">
        <v>2012</v>
      </c>
      <c r="E92" s="43"/>
      <c r="F92" s="38"/>
      <c r="G92" s="42" t="s">
        <v>47</v>
      </c>
      <c r="H92" s="45" t="s">
        <v>48</v>
      </c>
      <c r="I92" s="44" t="s">
        <v>31</v>
      </c>
      <c r="J92" s="45" t="s">
        <v>49</v>
      </c>
      <c r="K92" s="45" t="s">
        <v>50</v>
      </c>
      <c r="L92" s="42" t="s">
        <v>47</v>
      </c>
      <c r="M92" s="40" t="s">
        <v>49</v>
      </c>
      <c r="N92" s="30"/>
      <c r="O92" s="33">
        <v>0</v>
      </c>
      <c r="P92" s="33">
        <v>0</v>
      </c>
      <c r="Q92" s="33">
        <v>0</v>
      </c>
      <c r="R92" s="33">
        <v>1</v>
      </c>
      <c r="S92" s="33">
        <v>1</v>
      </c>
      <c r="T92" s="33">
        <v>1</v>
      </c>
      <c r="U92" s="46">
        <v>0</v>
      </c>
      <c r="V92" s="46">
        <v>1</v>
      </c>
      <c r="W92" s="46">
        <v>0</v>
      </c>
      <c r="X92" s="46">
        <v>0</v>
      </c>
      <c r="Y92" s="46">
        <v>1</v>
      </c>
      <c r="Z92" s="46">
        <v>1</v>
      </c>
      <c r="AA92" s="44" t="s">
        <v>94</v>
      </c>
      <c r="AB92" s="30"/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30"/>
      <c r="AO92" s="33">
        <v>1</v>
      </c>
      <c r="AP92" s="33">
        <v>0</v>
      </c>
      <c r="AQ92" s="33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30"/>
      <c r="AY92" s="33">
        <v>1</v>
      </c>
      <c r="AZ92" s="33">
        <v>1</v>
      </c>
      <c r="BA92" s="33">
        <v>2</v>
      </c>
      <c r="BB92" s="33">
        <v>2</v>
      </c>
      <c r="BC92" s="33">
        <v>2</v>
      </c>
      <c r="BD92" s="33">
        <v>2</v>
      </c>
      <c r="BE92" s="46">
        <v>1</v>
      </c>
      <c r="BF92" s="46">
        <v>1</v>
      </c>
      <c r="BG92" s="46">
        <v>1</v>
      </c>
      <c r="BH92" s="46">
        <v>1</v>
      </c>
      <c r="BI92" s="46">
        <v>1</v>
      </c>
      <c r="BJ92" s="46">
        <v>1</v>
      </c>
      <c r="BK92" s="46"/>
      <c r="BL92" s="45"/>
      <c r="BM92" s="48"/>
      <c r="BN92" s="48">
        <v>1.499997</v>
      </c>
      <c r="BO92" s="48">
        <v>1.3999972000000001</v>
      </c>
      <c r="BP92" s="48">
        <v>1.4960599999999999</v>
      </c>
      <c r="BQ92" s="48">
        <v>1.7716499999999999</v>
      </c>
      <c r="BR92" s="48">
        <v>2.0866099999999999</v>
      </c>
      <c r="BS92" s="48">
        <v>2.58</v>
      </c>
      <c r="BT92" s="33">
        <v>3.24</v>
      </c>
      <c r="BU92" s="48">
        <v>3.92</v>
      </c>
      <c r="BV92" s="48">
        <v>4.46</v>
      </c>
      <c r="BW92" s="48">
        <v>5.33</v>
      </c>
      <c r="BX92" s="48">
        <v>6.1</v>
      </c>
      <c r="BY92" s="48">
        <v>6.99</v>
      </c>
      <c r="BZ92" s="48">
        <v>8</v>
      </c>
      <c r="CA92" s="46"/>
      <c r="CB92" s="306">
        <f>SLOPE(BN92:BZ92,BN$3:BZ$3)</f>
        <v>0.50866235606604437</v>
      </c>
      <c r="CC92" s="49">
        <v>41046</v>
      </c>
      <c r="CD92" s="5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</row>
    <row r="93" spans="1:250" ht="21" customHeight="1" x14ac:dyDescent="0.15">
      <c r="A93" s="40" t="s">
        <v>217</v>
      </c>
      <c r="B93" s="41">
        <v>1918</v>
      </c>
      <c r="C93" s="42" t="s">
        <v>63</v>
      </c>
      <c r="D93" s="43">
        <v>2012</v>
      </c>
      <c r="E93" s="43"/>
      <c r="F93" s="38"/>
      <c r="G93" s="42" t="s">
        <v>63</v>
      </c>
      <c r="H93" s="48"/>
      <c r="I93" s="44" t="s">
        <v>74</v>
      </c>
      <c r="J93" s="45" t="s">
        <v>37</v>
      </c>
      <c r="K93" s="45" t="s">
        <v>38</v>
      </c>
      <c r="L93" s="42" t="s">
        <v>63</v>
      </c>
      <c r="M93" s="40" t="s">
        <v>64</v>
      </c>
      <c r="N93" s="30"/>
      <c r="O93" s="33">
        <v>1</v>
      </c>
      <c r="P93" s="33">
        <v>1</v>
      </c>
      <c r="Q93" s="33">
        <v>3</v>
      </c>
      <c r="R93" s="33">
        <v>3</v>
      </c>
      <c r="S93" s="33">
        <v>3</v>
      </c>
      <c r="T93" s="33">
        <v>0</v>
      </c>
      <c r="U93" s="46">
        <v>0</v>
      </c>
      <c r="V93" s="46">
        <v>1</v>
      </c>
      <c r="W93" s="46">
        <v>0</v>
      </c>
      <c r="X93" s="46">
        <v>0</v>
      </c>
      <c r="Y93" s="46">
        <v>0</v>
      </c>
      <c r="Z93" s="46">
        <v>0</v>
      </c>
      <c r="AA93" s="47"/>
      <c r="AB93" s="30"/>
      <c r="AC93" s="33">
        <v>0</v>
      </c>
      <c r="AD93" s="33">
        <v>0</v>
      </c>
      <c r="AE93" s="33">
        <v>0</v>
      </c>
      <c r="AF93" s="33">
        <v>0</v>
      </c>
      <c r="AG93" s="33">
        <v>0</v>
      </c>
      <c r="AH93" s="46">
        <v>30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30"/>
      <c r="AO93" s="33">
        <v>0</v>
      </c>
      <c r="AP93" s="33">
        <v>0</v>
      </c>
      <c r="AQ93" s="33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30"/>
      <c r="AY93" s="33">
        <v>1</v>
      </c>
      <c r="AZ93" s="33">
        <v>2</v>
      </c>
      <c r="BA93" s="33">
        <v>3</v>
      </c>
      <c r="BB93" s="33">
        <v>3</v>
      </c>
      <c r="BC93" s="33">
        <v>2</v>
      </c>
      <c r="BD93" s="33">
        <v>2</v>
      </c>
      <c r="BE93" s="46">
        <v>2</v>
      </c>
      <c r="BF93" s="46">
        <v>2</v>
      </c>
      <c r="BG93" s="46">
        <v>2</v>
      </c>
      <c r="BH93" s="46">
        <v>1</v>
      </c>
      <c r="BI93" s="46">
        <v>1</v>
      </c>
      <c r="BJ93" s="46">
        <v>1</v>
      </c>
      <c r="BK93" s="46"/>
      <c r="BL93" s="45"/>
      <c r="BM93" s="48"/>
      <c r="BN93" s="48">
        <v>2.2499954999999998</v>
      </c>
      <c r="BO93" s="48">
        <v>2.2499954999999998</v>
      </c>
      <c r="BP93" s="48">
        <v>2.2834599999999998</v>
      </c>
      <c r="BQ93" s="48">
        <v>2.6377899999999999</v>
      </c>
      <c r="BR93" s="48">
        <v>3.2283400000000002</v>
      </c>
      <c r="BS93" s="48">
        <v>3.75</v>
      </c>
      <c r="BT93" s="33">
        <v>4.2699999999999996</v>
      </c>
      <c r="BU93" s="48">
        <v>4.8600000000000003</v>
      </c>
      <c r="BV93" s="48">
        <v>5.27</v>
      </c>
      <c r="BW93" s="48">
        <v>5.9</v>
      </c>
      <c r="BX93" s="48">
        <v>6.59</v>
      </c>
      <c r="BY93" s="48">
        <v>7.1</v>
      </c>
      <c r="BZ93" s="48">
        <v>8</v>
      </c>
      <c r="CA93" s="46"/>
      <c r="CB93" s="306">
        <f>SLOPE(BN93:BZ93,BN$3:BZ$3)</f>
        <v>0.45564032788944725</v>
      </c>
      <c r="CC93" s="49">
        <v>41046</v>
      </c>
      <c r="CD93" s="5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</row>
    <row r="94" spans="1:250" ht="21" customHeight="1" x14ac:dyDescent="0.15">
      <c r="A94" s="40" t="s">
        <v>218</v>
      </c>
      <c r="B94" s="41">
        <v>1912</v>
      </c>
      <c r="C94" s="42" t="s">
        <v>72</v>
      </c>
      <c r="D94" s="43">
        <v>2012</v>
      </c>
      <c r="E94" s="43"/>
      <c r="F94" s="38"/>
      <c r="G94" s="42" t="s">
        <v>72</v>
      </c>
      <c r="H94" s="48"/>
      <c r="I94" s="44" t="s">
        <v>74</v>
      </c>
      <c r="J94" s="45" t="s">
        <v>75</v>
      </c>
      <c r="K94" s="45" t="s">
        <v>76</v>
      </c>
      <c r="L94" s="42" t="s">
        <v>72</v>
      </c>
      <c r="M94" s="40" t="s">
        <v>77</v>
      </c>
      <c r="N94" s="30"/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7"/>
      <c r="AB94" s="30"/>
      <c r="AC94" s="33">
        <v>10</v>
      </c>
      <c r="AD94" s="33">
        <v>0</v>
      </c>
      <c r="AE94" s="33">
        <v>20</v>
      </c>
      <c r="AF94" s="33">
        <v>30</v>
      </c>
      <c r="AG94" s="33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5</v>
      </c>
      <c r="AN94" s="30"/>
      <c r="AO94" s="33">
        <v>0</v>
      </c>
      <c r="AP94" s="33">
        <v>0</v>
      </c>
      <c r="AQ94" s="33">
        <v>0</v>
      </c>
      <c r="AR94" s="46">
        <v>0</v>
      </c>
      <c r="AS94" s="46">
        <v>0</v>
      </c>
      <c r="AT94" s="46">
        <v>0</v>
      </c>
      <c r="AU94" s="46">
        <v>0</v>
      </c>
      <c r="AV94" s="46">
        <v>0</v>
      </c>
      <c r="AW94" s="46">
        <v>0</v>
      </c>
      <c r="AX94" s="30"/>
      <c r="AY94" s="33">
        <v>1</v>
      </c>
      <c r="AZ94" s="33">
        <v>1</v>
      </c>
      <c r="BA94" s="33">
        <v>2</v>
      </c>
      <c r="BB94" s="33">
        <v>2</v>
      </c>
      <c r="BC94" s="33">
        <v>1</v>
      </c>
      <c r="BD94" s="33">
        <v>1</v>
      </c>
      <c r="BE94" s="46">
        <v>1</v>
      </c>
      <c r="BF94" s="46">
        <v>1</v>
      </c>
      <c r="BG94" s="46">
        <v>1</v>
      </c>
      <c r="BH94" s="46">
        <v>1</v>
      </c>
      <c r="BI94" s="46">
        <v>1</v>
      </c>
      <c r="BJ94" s="46">
        <v>1</v>
      </c>
      <c r="BK94" s="46"/>
      <c r="BL94" s="45"/>
      <c r="BM94" s="48"/>
      <c r="BN94" s="48">
        <v>1.9999960000000001</v>
      </c>
      <c r="BO94" s="48">
        <v>1.9999960000000001</v>
      </c>
      <c r="BP94" s="48">
        <v>1.9684999999999999</v>
      </c>
      <c r="BQ94" s="48">
        <v>2.7952699999999999</v>
      </c>
      <c r="BR94" s="48">
        <v>3.1889699999999999</v>
      </c>
      <c r="BS94" s="48">
        <v>4.2</v>
      </c>
      <c r="BT94" s="33">
        <v>5.35</v>
      </c>
      <c r="BU94" s="48">
        <v>6.47</v>
      </c>
      <c r="BV94" s="48">
        <v>7.32</v>
      </c>
      <c r="BW94" s="48">
        <v>8.6199999999999992</v>
      </c>
      <c r="BX94" s="48">
        <v>9.2899999999999991</v>
      </c>
      <c r="BY94" s="48">
        <v>10.25</v>
      </c>
      <c r="BZ94" s="48">
        <v>11.37</v>
      </c>
      <c r="CA94" s="46">
        <v>43</v>
      </c>
      <c r="CB94" s="306">
        <f>SLOPE(BN94:BZ94,BN$3:BZ$3)</f>
        <v>0.77486992893036599</v>
      </c>
      <c r="CC94" s="49">
        <v>41046</v>
      </c>
      <c r="CD94" s="5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</row>
    <row r="95" spans="1:250" ht="21" customHeight="1" x14ac:dyDescent="0.15">
      <c r="A95" s="55" t="s">
        <v>219</v>
      </c>
      <c r="B95" s="68">
        <v>1908</v>
      </c>
      <c r="C95" s="132" t="s">
        <v>220</v>
      </c>
      <c r="D95" s="58" t="s">
        <v>59</v>
      </c>
      <c r="E95" s="59"/>
      <c r="F95" s="60"/>
      <c r="G95" s="61"/>
      <c r="H95" s="62"/>
      <c r="I95" s="99"/>
      <c r="J95" s="62"/>
      <c r="K95" s="140"/>
      <c r="L95" s="133"/>
      <c r="M95" s="55" t="s">
        <v>221</v>
      </c>
      <c r="N95" s="62"/>
      <c r="O95" s="62"/>
      <c r="P95" s="62"/>
      <c r="Q95" s="62"/>
      <c r="R95" s="62"/>
      <c r="S95" s="62"/>
      <c r="T95" s="62"/>
      <c r="U95" s="64"/>
      <c r="V95" s="64"/>
      <c r="W95" s="64"/>
      <c r="X95" s="64"/>
      <c r="Y95" s="64"/>
      <c r="Z95" s="64"/>
      <c r="AA95" s="65"/>
      <c r="AB95" s="62"/>
      <c r="AC95" s="62"/>
      <c r="AD95" s="62"/>
      <c r="AE95" s="62"/>
      <c r="AF95" s="62"/>
      <c r="AG95" s="62"/>
      <c r="AH95" s="64"/>
      <c r="AI95" s="64"/>
      <c r="AJ95" s="64"/>
      <c r="AK95" s="64"/>
      <c r="AL95" s="64"/>
      <c r="AM95" s="64"/>
      <c r="AN95" s="62"/>
      <c r="AO95" s="62"/>
      <c r="AP95" s="62"/>
      <c r="AQ95" s="62"/>
      <c r="AR95" s="64"/>
      <c r="AS95" s="64"/>
      <c r="AT95" s="64"/>
      <c r="AU95" s="64"/>
      <c r="AV95" s="64"/>
      <c r="AW95" s="64"/>
      <c r="AX95" s="62"/>
      <c r="AY95" s="62"/>
      <c r="AZ95" s="62"/>
      <c r="BA95" s="62"/>
      <c r="BB95" s="62"/>
      <c r="BC95" s="62"/>
      <c r="BD95" s="62"/>
      <c r="BE95" s="64"/>
      <c r="BF95" s="64"/>
      <c r="BG95" s="64"/>
      <c r="BH95" s="64"/>
      <c r="BI95" s="64"/>
      <c r="BJ95" s="64"/>
      <c r="BK95" s="64"/>
      <c r="BL95" s="55"/>
      <c r="BM95" s="62"/>
      <c r="BN95" s="62"/>
      <c r="BO95" s="62"/>
      <c r="BP95" s="62"/>
      <c r="BQ95" s="62"/>
      <c r="BR95" s="62"/>
      <c r="BS95" s="62"/>
      <c r="BT95" s="62"/>
      <c r="BU95" s="66"/>
      <c r="BV95" s="66"/>
      <c r="BW95" s="66"/>
      <c r="BX95" s="66"/>
      <c r="BY95" s="66"/>
      <c r="BZ95" s="66"/>
      <c r="CA95" s="64"/>
      <c r="CB95" s="307"/>
      <c r="CC95" s="58" t="s">
        <v>59</v>
      </c>
      <c r="CD95" s="58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</row>
    <row r="96" spans="1:250" ht="21" customHeight="1" x14ac:dyDescent="0.15">
      <c r="A96" s="55" t="s">
        <v>222</v>
      </c>
      <c r="B96" s="68">
        <v>1908</v>
      </c>
      <c r="C96" s="134" t="s">
        <v>220</v>
      </c>
      <c r="D96" s="58" t="s">
        <v>59</v>
      </c>
      <c r="E96" s="59"/>
      <c r="F96" s="60"/>
      <c r="G96" s="130"/>
      <c r="H96" s="62"/>
      <c r="I96" s="102"/>
      <c r="J96" s="62"/>
      <c r="K96" s="70"/>
      <c r="L96" s="69"/>
      <c r="M96" s="55" t="s">
        <v>221</v>
      </c>
      <c r="N96" s="62"/>
      <c r="O96" s="62"/>
      <c r="P96" s="62"/>
      <c r="Q96" s="62"/>
      <c r="R96" s="62"/>
      <c r="S96" s="62"/>
      <c r="T96" s="62"/>
      <c r="U96" s="64"/>
      <c r="V96" s="64"/>
      <c r="W96" s="64"/>
      <c r="X96" s="64"/>
      <c r="Y96" s="64"/>
      <c r="Z96" s="64"/>
      <c r="AA96" s="65"/>
      <c r="AB96" s="62"/>
      <c r="AC96" s="62"/>
      <c r="AD96" s="62"/>
      <c r="AE96" s="62"/>
      <c r="AF96" s="62"/>
      <c r="AG96" s="62"/>
      <c r="AH96" s="64"/>
      <c r="AI96" s="64"/>
      <c r="AJ96" s="64"/>
      <c r="AK96" s="64"/>
      <c r="AL96" s="64"/>
      <c r="AM96" s="64"/>
      <c r="AN96" s="62"/>
      <c r="AO96" s="62"/>
      <c r="AP96" s="62"/>
      <c r="AQ96" s="62"/>
      <c r="AR96" s="64"/>
      <c r="AS96" s="64"/>
      <c r="AT96" s="64"/>
      <c r="AU96" s="64"/>
      <c r="AV96" s="64"/>
      <c r="AW96" s="64"/>
      <c r="AX96" s="62"/>
      <c r="AY96" s="62"/>
      <c r="AZ96" s="62"/>
      <c r="BA96" s="62"/>
      <c r="BB96" s="62"/>
      <c r="BC96" s="62"/>
      <c r="BD96" s="62"/>
      <c r="BE96" s="64"/>
      <c r="BF96" s="64"/>
      <c r="BG96" s="64"/>
      <c r="BH96" s="64"/>
      <c r="BI96" s="64"/>
      <c r="BJ96" s="64"/>
      <c r="BK96" s="64"/>
      <c r="BL96" s="55"/>
      <c r="BM96" s="62"/>
      <c r="BN96" s="62"/>
      <c r="BO96" s="62"/>
      <c r="BP96" s="62"/>
      <c r="BQ96" s="62"/>
      <c r="BR96" s="62"/>
      <c r="BS96" s="62"/>
      <c r="BT96" s="62"/>
      <c r="BU96" s="66"/>
      <c r="BV96" s="66"/>
      <c r="BW96" s="66"/>
      <c r="BX96" s="66"/>
      <c r="BY96" s="66"/>
      <c r="BZ96" s="66"/>
      <c r="CA96" s="64"/>
      <c r="CB96" s="307"/>
      <c r="CC96" s="58" t="s">
        <v>59</v>
      </c>
      <c r="CD96" s="58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</row>
    <row r="97" spans="1:250" ht="21" customHeight="1" x14ac:dyDescent="0.15">
      <c r="A97" s="55" t="s">
        <v>223</v>
      </c>
      <c r="B97" s="68">
        <v>1904</v>
      </c>
      <c r="C97" s="134" t="s">
        <v>177</v>
      </c>
      <c r="D97" s="58" t="s">
        <v>59</v>
      </c>
      <c r="E97" s="59"/>
      <c r="F97" s="60"/>
      <c r="G97" s="130"/>
      <c r="H97" s="62"/>
      <c r="I97" s="63"/>
      <c r="J97" s="62"/>
      <c r="K97" s="62"/>
      <c r="L97" s="67"/>
      <c r="M97" s="55" t="s">
        <v>224</v>
      </c>
      <c r="N97" s="62"/>
      <c r="O97" s="62"/>
      <c r="P97" s="62"/>
      <c r="Q97" s="62"/>
      <c r="R97" s="62"/>
      <c r="S97" s="62"/>
      <c r="T97" s="62"/>
      <c r="U97" s="64"/>
      <c r="V97" s="64"/>
      <c r="W97" s="64"/>
      <c r="X97" s="64"/>
      <c r="Y97" s="64"/>
      <c r="Z97" s="64"/>
      <c r="AA97" s="65"/>
      <c r="AB97" s="62"/>
      <c r="AC97" s="62"/>
      <c r="AD97" s="62"/>
      <c r="AE97" s="62"/>
      <c r="AF97" s="62"/>
      <c r="AG97" s="62"/>
      <c r="AH97" s="64"/>
      <c r="AI97" s="64"/>
      <c r="AJ97" s="64"/>
      <c r="AK97" s="64"/>
      <c r="AL97" s="64"/>
      <c r="AM97" s="64"/>
      <c r="AN97" s="62"/>
      <c r="AO97" s="62"/>
      <c r="AP97" s="62"/>
      <c r="AQ97" s="62"/>
      <c r="AR97" s="64"/>
      <c r="AS97" s="64"/>
      <c r="AT97" s="64"/>
      <c r="AU97" s="64"/>
      <c r="AV97" s="64"/>
      <c r="AW97" s="64"/>
      <c r="AX97" s="62"/>
      <c r="AY97" s="62"/>
      <c r="AZ97" s="62"/>
      <c r="BA97" s="62"/>
      <c r="BB97" s="62"/>
      <c r="BC97" s="62"/>
      <c r="BD97" s="62"/>
      <c r="BE97" s="64"/>
      <c r="BF97" s="64"/>
      <c r="BG97" s="64"/>
      <c r="BH97" s="64"/>
      <c r="BI97" s="64"/>
      <c r="BJ97" s="64"/>
      <c r="BK97" s="64"/>
      <c r="BL97" s="55"/>
      <c r="BM97" s="62"/>
      <c r="BN97" s="62"/>
      <c r="BO97" s="62"/>
      <c r="BP97" s="62"/>
      <c r="BQ97" s="62"/>
      <c r="BR97" s="62"/>
      <c r="BS97" s="62"/>
      <c r="BT97" s="62"/>
      <c r="BU97" s="66"/>
      <c r="BV97" s="66"/>
      <c r="BW97" s="66"/>
      <c r="BX97" s="66"/>
      <c r="BY97" s="66"/>
      <c r="BZ97" s="66"/>
      <c r="CA97" s="64"/>
      <c r="CB97" s="307"/>
      <c r="CC97" s="58" t="s">
        <v>59</v>
      </c>
      <c r="CD97" s="58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</row>
    <row r="98" spans="1:250" ht="21" customHeight="1" x14ac:dyDescent="0.15">
      <c r="A98" s="55" t="s">
        <v>225</v>
      </c>
      <c r="B98" s="68">
        <v>1904</v>
      </c>
      <c r="C98" s="134" t="s">
        <v>177</v>
      </c>
      <c r="D98" s="58" t="s">
        <v>59</v>
      </c>
      <c r="E98" s="59"/>
      <c r="F98" s="60"/>
      <c r="G98" s="130"/>
      <c r="H98" s="62"/>
      <c r="I98" s="63"/>
      <c r="J98" s="62"/>
      <c r="K98" s="62"/>
      <c r="L98" s="67"/>
      <c r="M98" s="55" t="s">
        <v>224</v>
      </c>
      <c r="N98" s="62"/>
      <c r="O98" s="62"/>
      <c r="P98" s="62"/>
      <c r="Q98" s="62"/>
      <c r="R98" s="62"/>
      <c r="S98" s="62"/>
      <c r="T98" s="62"/>
      <c r="U98" s="64"/>
      <c r="V98" s="64"/>
      <c r="W98" s="64"/>
      <c r="X98" s="64"/>
      <c r="Y98" s="64"/>
      <c r="Z98" s="64"/>
      <c r="AA98" s="65"/>
      <c r="AB98" s="62"/>
      <c r="AC98" s="62"/>
      <c r="AD98" s="62"/>
      <c r="AE98" s="62"/>
      <c r="AF98" s="62"/>
      <c r="AG98" s="62"/>
      <c r="AH98" s="64"/>
      <c r="AI98" s="64"/>
      <c r="AJ98" s="64"/>
      <c r="AK98" s="64"/>
      <c r="AL98" s="64"/>
      <c r="AM98" s="64"/>
      <c r="AN98" s="62"/>
      <c r="AO98" s="62"/>
      <c r="AP98" s="62"/>
      <c r="AQ98" s="62"/>
      <c r="AR98" s="64"/>
      <c r="AS98" s="64"/>
      <c r="AT98" s="64"/>
      <c r="AU98" s="64"/>
      <c r="AV98" s="64"/>
      <c r="AW98" s="64"/>
      <c r="AX98" s="62"/>
      <c r="AY98" s="62"/>
      <c r="AZ98" s="62"/>
      <c r="BA98" s="62"/>
      <c r="BB98" s="62"/>
      <c r="BC98" s="62"/>
      <c r="BD98" s="62"/>
      <c r="BE98" s="64"/>
      <c r="BF98" s="64"/>
      <c r="BG98" s="64"/>
      <c r="BH98" s="64"/>
      <c r="BI98" s="64"/>
      <c r="BJ98" s="64"/>
      <c r="BK98" s="64"/>
      <c r="BL98" s="55"/>
      <c r="BM98" s="62"/>
      <c r="BN98" s="62"/>
      <c r="BO98" s="62"/>
      <c r="BP98" s="62"/>
      <c r="BQ98" s="62"/>
      <c r="BR98" s="62"/>
      <c r="BS98" s="62"/>
      <c r="BT98" s="62"/>
      <c r="BU98" s="66"/>
      <c r="BV98" s="66"/>
      <c r="BW98" s="66"/>
      <c r="BX98" s="66"/>
      <c r="BY98" s="66"/>
      <c r="BZ98" s="66"/>
      <c r="CA98" s="64"/>
      <c r="CB98" s="307"/>
      <c r="CC98" s="58" t="s">
        <v>59</v>
      </c>
      <c r="CD98" s="58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</row>
    <row r="99" spans="1:250" ht="21" customHeight="1" x14ac:dyDescent="0.15">
      <c r="A99" s="55" t="s">
        <v>226</v>
      </c>
      <c r="B99" s="68">
        <v>1900</v>
      </c>
      <c r="C99" s="135" t="s">
        <v>227</v>
      </c>
      <c r="D99" s="58" t="s">
        <v>59</v>
      </c>
      <c r="E99" s="59"/>
      <c r="F99" s="60"/>
      <c r="G99" s="131"/>
      <c r="H99" s="62"/>
      <c r="I99" s="63"/>
      <c r="J99" s="62"/>
      <c r="K99" s="62"/>
      <c r="L99" s="103"/>
      <c r="M99" s="55" t="s">
        <v>228</v>
      </c>
      <c r="N99" s="62"/>
      <c r="O99" s="62"/>
      <c r="P99" s="62"/>
      <c r="Q99" s="62"/>
      <c r="R99" s="62"/>
      <c r="S99" s="62"/>
      <c r="T99" s="62"/>
      <c r="U99" s="64"/>
      <c r="V99" s="64"/>
      <c r="W99" s="64"/>
      <c r="X99" s="64"/>
      <c r="Y99" s="64"/>
      <c r="Z99" s="64"/>
      <c r="AA99" s="65"/>
      <c r="AB99" s="62"/>
      <c r="AC99" s="62"/>
      <c r="AD99" s="62"/>
      <c r="AE99" s="62"/>
      <c r="AF99" s="62"/>
      <c r="AG99" s="62"/>
      <c r="AH99" s="64"/>
      <c r="AI99" s="64"/>
      <c r="AJ99" s="64"/>
      <c r="AK99" s="64"/>
      <c r="AL99" s="64"/>
      <c r="AM99" s="64"/>
      <c r="AN99" s="62"/>
      <c r="AO99" s="62"/>
      <c r="AP99" s="62"/>
      <c r="AQ99" s="62"/>
      <c r="AR99" s="64"/>
      <c r="AS99" s="64"/>
      <c r="AT99" s="64"/>
      <c r="AU99" s="64"/>
      <c r="AV99" s="64"/>
      <c r="AW99" s="64"/>
      <c r="AX99" s="62"/>
      <c r="AY99" s="62"/>
      <c r="AZ99" s="62"/>
      <c r="BA99" s="62"/>
      <c r="BB99" s="62"/>
      <c r="BC99" s="62"/>
      <c r="BD99" s="62"/>
      <c r="BE99" s="64"/>
      <c r="BF99" s="64"/>
      <c r="BG99" s="64"/>
      <c r="BH99" s="64"/>
      <c r="BI99" s="64"/>
      <c r="BJ99" s="64"/>
      <c r="BK99" s="64"/>
      <c r="BL99" s="55"/>
      <c r="BM99" s="62"/>
      <c r="BN99" s="62"/>
      <c r="BO99" s="62"/>
      <c r="BP99" s="62"/>
      <c r="BQ99" s="62"/>
      <c r="BR99" s="62"/>
      <c r="BS99" s="62"/>
      <c r="BT99" s="62"/>
      <c r="BU99" s="66"/>
      <c r="BV99" s="66"/>
      <c r="BW99" s="66"/>
      <c r="BX99" s="66"/>
      <c r="BY99" s="66"/>
      <c r="BZ99" s="66"/>
      <c r="CA99" s="64"/>
      <c r="CB99" s="307"/>
      <c r="CC99" s="58" t="s">
        <v>59</v>
      </c>
      <c r="CD99" s="58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</row>
    <row r="100" spans="1:250" ht="21" customHeight="1" x14ac:dyDescent="0.15">
      <c r="A100" s="40" t="s">
        <v>229</v>
      </c>
      <c r="B100" s="51" t="s">
        <v>173</v>
      </c>
      <c r="C100" s="97"/>
      <c r="D100" s="52"/>
      <c r="E100" s="43"/>
      <c r="F100" s="38"/>
      <c r="G100" s="29"/>
      <c r="H100" s="48"/>
      <c r="I100" s="98"/>
      <c r="J100" s="30"/>
      <c r="K100" s="48"/>
      <c r="L100" s="97"/>
      <c r="M100" s="53"/>
      <c r="N100" s="30"/>
      <c r="O100" s="30"/>
      <c r="P100" s="30"/>
      <c r="Q100" s="30"/>
      <c r="R100" s="30"/>
      <c r="S100" s="30"/>
      <c r="T100" s="30"/>
      <c r="U100" s="46"/>
      <c r="V100" s="46"/>
      <c r="W100" s="46"/>
      <c r="X100" s="46"/>
      <c r="Y100" s="46"/>
      <c r="Z100" s="46"/>
      <c r="AA100" s="47"/>
      <c r="AB100" s="30"/>
      <c r="AC100" s="30"/>
      <c r="AD100" s="30"/>
      <c r="AE100" s="30"/>
      <c r="AF100" s="30"/>
      <c r="AG100" s="30"/>
      <c r="AH100" s="46"/>
      <c r="AI100" s="46"/>
      <c r="AJ100" s="46"/>
      <c r="AK100" s="46"/>
      <c r="AL100" s="46"/>
      <c r="AM100" s="46"/>
      <c r="AN100" s="30"/>
      <c r="AO100" s="30"/>
      <c r="AP100" s="30"/>
      <c r="AQ100" s="30"/>
      <c r="AR100" s="46"/>
      <c r="AS100" s="46"/>
      <c r="AT100" s="46"/>
      <c r="AU100" s="46"/>
      <c r="AV100" s="46"/>
      <c r="AW100" s="46"/>
      <c r="AX100" s="30"/>
      <c r="AY100" s="30"/>
      <c r="AZ100" s="30"/>
      <c r="BA100" s="30"/>
      <c r="BB100" s="30"/>
      <c r="BC100" s="30"/>
      <c r="BD100" s="54"/>
      <c r="BE100" s="46"/>
      <c r="BF100" s="46"/>
      <c r="BG100" s="46"/>
      <c r="BH100" s="46"/>
      <c r="BI100" s="46"/>
      <c r="BJ100" s="46"/>
      <c r="BK100" s="46"/>
      <c r="BL100" s="45"/>
      <c r="BM100" s="48"/>
      <c r="BN100" s="48"/>
      <c r="BO100" s="48"/>
      <c r="BP100" s="48"/>
      <c r="BQ100" s="48"/>
      <c r="BR100" s="48"/>
      <c r="BS100" s="48"/>
      <c r="BT100" s="30"/>
      <c r="BU100" s="48"/>
      <c r="BV100" s="48"/>
      <c r="BW100" s="48"/>
      <c r="BX100" s="48"/>
      <c r="BY100" s="48"/>
      <c r="BZ100" s="48"/>
      <c r="CA100" s="46"/>
      <c r="CB100" s="306"/>
      <c r="CC100" s="49"/>
      <c r="CD100" s="27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</row>
    <row r="101" spans="1:250" ht="21" customHeight="1" x14ac:dyDescent="0.15">
      <c r="A101" s="40" t="s">
        <v>230</v>
      </c>
      <c r="B101" s="41">
        <v>1834</v>
      </c>
      <c r="C101" s="42" t="s">
        <v>168</v>
      </c>
      <c r="D101" s="43">
        <v>2012</v>
      </c>
      <c r="E101" s="43"/>
      <c r="F101" s="38"/>
      <c r="G101" s="42" t="s">
        <v>168</v>
      </c>
      <c r="H101" s="45" t="s">
        <v>169</v>
      </c>
      <c r="I101" s="44" t="s">
        <v>31</v>
      </c>
      <c r="J101" s="45" t="s">
        <v>32</v>
      </c>
      <c r="K101" s="45" t="s">
        <v>33</v>
      </c>
      <c r="L101" s="42" t="s">
        <v>168</v>
      </c>
      <c r="M101" s="40" t="s">
        <v>170</v>
      </c>
      <c r="N101" s="30"/>
      <c r="O101" s="33">
        <v>0</v>
      </c>
      <c r="P101" s="33">
        <v>1</v>
      </c>
      <c r="Q101" s="33">
        <v>0</v>
      </c>
      <c r="R101" s="33">
        <v>0</v>
      </c>
      <c r="S101" s="33">
        <v>0</v>
      </c>
      <c r="T101" s="33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7"/>
      <c r="AB101" s="30"/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30"/>
      <c r="AO101" s="33">
        <v>0</v>
      </c>
      <c r="AP101" s="33">
        <v>1</v>
      </c>
      <c r="AQ101" s="33">
        <v>0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30"/>
      <c r="AY101" s="33">
        <v>1</v>
      </c>
      <c r="AZ101" s="33">
        <v>2</v>
      </c>
      <c r="BA101" s="33">
        <v>1</v>
      </c>
      <c r="BB101" s="33">
        <v>2</v>
      </c>
      <c r="BC101" s="33">
        <v>1</v>
      </c>
      <c r="BD101" s="33">
        <v>1</v>
      </c>
      <c r="BE101" s="46">
        <v>1</v>
      </c>
      <c r="BF101" s="46">
        <v>1</v>
      </c>
      <c r="BG101" s="46">
        <v>1</v>
      </c>
      <c r="BH101" s="46">
        <v>1</v>
      </c>
      <c r="BI101" s="46">
        <v>1</v>
      </c>
      <c r="BJ101" s="46">
        <v>1</v>
      </c>
      <c r="BK101" s="46"/>
      <c r="BL101" s="45"/>
      <c r="BM101" s="48"/>
      <c r="BN101" s="48">
        <v>1.6999966</v>
      </c>
      <c r="BO101" s="48">
        <v>1.6999966</v>
      </c>
      <c r="BP101" s="48">
        <v>1.6929099999999999</v>
      </c>
      <c r="BQ101" s="48">
        <v>3.1889699999999999</v>
      </c>
      <c r="BR101" s="48">
        <v>4.2913300000000003</v>
      </c>
      <c r="BS101" s="48">
        <v>5.35</v>
      </c>
      <c r="BT101" s="33">
        <v>6.21</v>
      </c>
      <c r="BU101" s="48">
        <v>7.07</v>
      </c>
      <c r="BV101" s="48">
        <v>7.64</v>
      </c>
      <c r="BW101" s="48">
        <v>8.56</v>
      </c>
      <c r="BX101" s="48">
        <v>9.2100000000000009</v>
      </c>
      <c r="BY101" s="48">
        <v>10.1</v>
      </c>
      <c r="BZ101" s="48">
        <v>10.98</v>
      </c>
      <c r="CA101" s="46"/>
      <c r="CB101" s="306">
        <f>SLOPE(BN101:BZ101,BN$3:BZ$3)</f>
        <v>0.77045822835606592</v>
      </c>
      <c r="CC101" s="49">
        <v>41046</v>
      </c>
      <c r="CD101" s="5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</row>
    <row r="102" spans="1:250" ht="21" customHeight="1" x14ac:dyDescent="0.15">
      <c r="A102" s="55" t="s">
        <v>231</v>
      </c>
      <c r="B102" s="68">
        <v>1830</v>
      </c>
      <c r="C102" s="132" t="s">
        <v>124</v>
      </c>
      <c r="D102" s="58" t="s">
        <v>59</v>
      </c>
      <c r="E102" s="59"/>
      <c r="F102" s="60"/>
      <c r="G102" s="133"/>
      <c r="H102" s="62"/>
      <c r="I102" s="63"/>
      <c r="J102" s="62"/>
      <c r="K102" s="62"/>
      <c r="L102" s="100"/>
      <c r="M102" s="55" t="s">
        <v>232</v>
      </c>
      <c r="N102" s="62"/>
      <c r="O102" s="62"/>
      <c r="P102" s="62"/>
      <c r="Q102" s="62"/>
      <c r="R102" s="62"/>
      <c r="S102" s="62"/>
      <c r="T102" s="62"/>
      <c r="U102" s="64"/>
      <c r="V102" s="64"/>
      <c r="W102" s="64"/>
      <c r="X102" s="64"/>
      <c r="Y102" s="64"/>
      <c r="Z102" s="64"/>
      <c r="AA102" s="65"/>
      <c r="AB102" s="62"/>
      <c r="AC102" s="62"/>
      <c r="AD102" s="62"/>
      <c r="AE102" s="62"/>
      <c r="AF102" s="62"/>
      <c r="AG102" s="62"/>
      <c r="AH102" s="64"/>
      <c r="AI102" s="64"/>
      <c r="AJ102" s="64"/>
      <c r="AK102" s="64"/>
      <c r="AL102" s="64"/>
      <c r="AM102" s="64"/>
      <c r="AN102" s="62"/>
      <c r="AO102" s="62"/>
      <c r="AP102" s="62"/>
      <c r="AQ102" s="62"/>
      <c r="AR102" s="64"/>
      <c r="AS102" s="64"/>
      <c r="AT102" s="64"/>
      <c r="AU102" s="64"/>
      <c r="AV102" s="64"/>
      <c r="AW102" s="64"/>
      <c r="AX102" s="62"/>
      <c r="AY102" s="62"/>
      <c r="AZ102" s="62"/>
      <c r="BA102" s="62"/>
      <c r="BB102" s="62"/>
      <c r="BC102" s="62"/>
      <c r="BD102" s="62"/>
      <c r="BE102" s="64"/>
      <c r="BF102" s="64"/>
      <c r="BG102" s="64"/>
      <c r="BH102" s="64"/>
      <c r="BI102" s="64"/>
      <c r="BJ102" s="64"/>
      <c r="BK102" s="64"/>
      <c r="BL102" s="55"/>
      <c r="BM102" s="62"/>
      <c r="BN102" s="62"/>
      <c r="BO102" s="62"/>
      <c r="BP102" s="62"/>
      <c r="BQ102" s="62"/>
      <c r="BR102" s="62"/>
      <c r="BS102" s="62"/>
      <c r="BT102" s="62"/>
      <c r="BU102" s="66"/>
      <c r="BV102" s="66"/>
      <c r="BW102" s="66"/>
      <c r="BX102" s="66"/>
      <c r="BY102" s="66"/>
      <c r="BZ102" s="66"/>
      <c r="CA102" s="64"/>
      <c r="CB102" s="307"/>
      <c r="CC102" s="58" t="s">
        <v>59</v>
      </c>
      <c r="CD102" s="58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2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62"/>
      <c r="GB102" s="62"/>
      <c r="GC102" s="62"/>
      <c r="GD102" s="62"/>
      <c r="GE102" s="62"/>
      <c r="GF102" s="62"/>
      <c r="GG102" s="62"/>
      <c r="GH102" s="62"/>
      <c r="GI102" s="62"/>
      <c r="GJ102" s="62"/>
      <c r="GK102" s="62"/>
      <c r="GL102" s="62"/>
      <c r="GM102" s="62"/>
      <c r="GN102" s="62"/>
      <c r="GO102" s="62"/>
      <c r="GP102" s="62"/>
      <c r="GQ102" s="62"/>
      <c r="GR102" s="62"/>
      <c r="GS102" s="62"/>
      <c r="GT102" s="62"/>
      <c r="GU102" s="62"/>
      <c r="GV102" s="62"/>
      <c r="GW102" s="62"/>
      <c r="GX102" s="62"/>
      <c r="GY102" s="62"/>
      <c r="GZ102" s="62"/>
      <c r="HA102" s="62"/>
      <c r="HB102" s="62"/>
      <c r="HC102" s="62"/>
      <c r="HD102" s="62"/>
      <c r="HE102" s="62"/>
      <c r="HF102" s="62"/>
      <c r="HG102" s="62"/>
      <c r="HH102" s="62"/>
      <c r="HI102" s="62"/>
      <c r="HJ102" s="62"/>
      <c r="HK102" s="62"/>
      <c r="HL102" s="62"/>
      <c r="HM102" s="62"/>
      <c r="HN102" s="62"/>
      <c r="HO102" s="62"/>
      <c r="HP102" s="62"/>
      <c r="HQ102" s="62"/>
      <c r="HR102" s="62"/>
      <c r="HS102" s="62"/>
      <c r="HT102" s="62"/>
      <c r="HU102" s="62"/>
      <c r="HV102" s="62"/>
      <c r="HW102" s="62"/>
      <c r="HX102" s="62"/>
      <c r="HY102" s="62"/>
      <c r="HZ102" s="62"/>
      <c r="IA102" s="62"/>
      <c r="IB102" s="62"/>
      <c r="IC102" s="62"/>
      <c r="ID102" s="62"/>
      <c r="IE102" s="62"/>
      <c r="IF102" s="62"/>
      <c r="IG102" s="62"/>
      <c r="IH102" s="62"/>
      <c r="II102" s="62"/>
      <c r="IJ102" s="62"/>
      <c r="IK102" s="62"/>
      <c r="IL102" s="62"/>
      <c r="IM102" s="62"/>
      <c r="IN102" s="62"/>
      <c r="IO102" s="62"/>
      <c r="IP102" s="62"/>
    </row>
    <row r="103" spans="1:250" ht="21" customHeight="1" x14ac:dyDescent="0.15">
      <c r="A103" s="55" t="s">
        <v>233</v>
      </c>
      <c r="B103" s="68">
        <v>1824</v>
      </c>
      <c r="C103" s="134" t="s">
        <v>72</v>
      </c>
      <c r="D103" s="58" t="s">
        <v>59</v>
      </c>
      <c r="E103" s="59"/>
      <c r="F103" s="60"/>
      <c r="G103" s="69"/>
      <c r="H103" s="62"/>
      <c r="I103" s="63"/>
      <c r="J103" s="62"/>
      <c r="K103" s="62"/>
      <c r="L103" s="67"/>
      <c r="M103" s="55" t="s">
        <v>77</v>
      </c>
      <c r="N103" s="62"/>
      <c r="O103" s="62"/>
      <c r="P103" s="62"/>
      <c r="Q103" s="62"/>
      <c r="R103" s="62"/>
      <c r="S103" s="62"/>
      <c r="T103" s="62"/>
      <c r="U103" s="64"/>
      <c r="V103" s="64"/>
      <c r="W103" s="64"/>
      <c r="X103" s="64"/>
      <c r="Y103" s="64"/>
      <c r="Z103" s="64"/>
      <c r="AA103" s="65"/>
      <c r="AB103" s="62"/>
      <c r="AC103" s="62"/>
      <c r="AD103" s="62"/>
      <c r="AE103" s="62"/>
      <c r="AF103" s="62"/>
      <c r="AG103" s="62"/>
      <c r="AH103" s="64"/>
      <c r="AI103" s="64"/>
      <c r="AJ103" s="64"/>
      <c r="AK103" s="64"/>
      <c r="AL103" s="64"/>
      <c r="AM103" s="64"/>
      <c r="AN103" s="62"/>
      <c r="AO103" s="62"/>
      <c r="AP103" s="62"/>
      <c r="AQ103" s="62"/>
      <c r="AR103" s="64"/>
      <c r="AS103" s="64"/>
      <c r="AT103" s="64"/>
      <c r="AU103" s="64"/>
      <c r="AV103" s="64"/>
      <c r="AW103" s="64"/>
      <c r="AX103" s="62"/>
      <c r="AY103" s="62"/>
      <c r="AZ103" s="62"/>
      <c r="BA103" s="62"/>
      <c r="BB103" s="62"/>
      <c r="BC103" s="62"/>
      <c r="BD103" s="62"/>
      <c r="BE103" s="64"/>
      <c r="BF103" s="64"/>
      <c r="BG103" s="64"/>
      <c r="BH103" s="64"/>
      <c r="BI103" s="64"/>
      <c r="BJ103" s="64"/>
      <c r="BK103" s="64"/>
      <c r="BL103" s="55"/>
      <c r="BM103" s="62"/>
      <c r="BN103" s="62"/>
      <c r="BO103" s="62"/>
      <c r="BP103" s="62"/>
      <c r="BQ103" s="62"/>
      <c r="BR103" s="62"/>
      <c r="BS103" s="62"/>
      <c r="BT103" s="62"/>
      <c r="BU103" s="66"/>
      <c r="BV103" s="66"/>
      <c r="BW103" s="66"/>
      <c r="BX103" s="66"/>
      <c r="BY103" s="66"/>
      <c r="BZ103" s="66"/>
      <c r="CA103" s="64"/>
      <c r="CB103" s="307"/>
      <c r="CC103" s="58" t="s">
        <v>59</v>
      </c>
      <c r="CD103" s="58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2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2"/>
      <c r="GA103" s="62"/>
      <c r="GB103" s="62"/>
      <c r="GC103" s="62"/>
      <c r="GD103" s="62"/>
      <c r="GE103" s="62"/>
      <c r="GF103" s="62"/>
      <c r="GG103" s="62"/>
      <c r="GH103" s="62"/>
      <c r="GI103" s="62"/>
      <c r="GJ103" s="62"/>
      <c r="GK103" s="62"/>
      <c r="GL103" s="62"/>
      <c r="GM103" s="62"/>
      <c r="GN103" s="62"/>
      <c r="GO103" s="62"/>
      <c r="GP103" s="62"/>
      <c r="GQ103" s="62"/>
      <c r="GR103" s="62"/>
      <c r="GS103" s="62"/>
      <c r="GT103" s="62"/>
      <c r="GU103" s="62"/>
      <c r="GV103" s="62"/>
      <c r="GW103" s="62"/>
      <c r="GX103" s="62"/>
      <c r="GY103" s="62"/>
      <c r="GZ103" s="62"/>
      <c r="HA103" s="62"/>
      <c r="HB103" s="62"/>
      <c r="HC103" s="62"/>
      <c r="HD103" s="62"/>
      <c r="HE103" s="62"/>
      <c r="HF103" s="62"/>
      <c r="HG103" s="62"/>
      <c r="HH103" s="62"/>
      <c r="HI103" s="62"/>
      <c r="HJ103" s="62"/>
      <c r="HK103" s="62"/>
      <c r="HL103" s="62"/>
      <c r="HM103" s="62"/>
      <c r="HN103" s="62"/>
      <c r="HO103" s="62"/>
      <c r="HP103" s="62"/>
      <c r="HQ103" s="62"/>
      <c r="HR103" s="62"/>
      <c r="HS103" s="62"/>
      <c r="HT103" s="62"/>
      <c r="HU103" s="62"/>
      <c r="HV103" s="62"/>
      <c r="HW103" s="62"/>
      <c r="HX103" s="62"/>
      <c r="HY103" s="62"/>
      <c r="HZ103" s="62"/>
      <c r="IA103" s="62"/>
      <c r="IB103" s="62"/>
      <c r="IC103" s="62"/>
      <c r="ID103" s="62"/>
      <c r="IE103" s="62"/>
      <c r="IF103" s="62"/>
      <c r="IG103" s="62"/>
      <c r="IH103" s="62"/>
      <c r="II103" s="62"/>
      <c r="IJ103" s="62"/>
      <c r="IK103" s="62"/>
      <c r="IL103" s="62"/>
      <c r="IM103" s="62"/>
      <c r="IN103" s="62"/>
      <c r="IO103" s="62"/>
      <c r="IP103" s="62"/>
    </row>
    <row r="104" spans="1:250" ht="21" customHeight="1" x14ac:dyDescent="0.15">
      <c r="A104" s="55" t="s">
        <v>234</v>
      </c>
      <c r="B104" s="68">
        <v>1822</v>
      </c>
      <c r="C104" s="135" t="s">
        <v>72</v>
      </c>
      <c r="D104" s="58" t="s">
        <v>59</v>
      </c>
      <c r="E104" s="59"/>
      <c r="F104" s="70"/>
      <c r="G104" s="69"/>
      <c r="H104" s="62"/>
      <c r="I104" s="63"/>
      <c r="J104" s="62"/>
      <c r="K104" s="62"/>
      <c r="L104" s="103"/>
      <c r="M104" s="55" t="s">
        <v>77</v>
      </c>
      <c r="N104" s="62"/>
      <c r="O104" s="62"/>
      <c r="P104" s="62"/>
      <c r="Q104" s="62"/>
      <c r="R104" s="62"/>
      <c r="S104" s="62"/>
      <c r="T104" s="62"/>
      <c r="U104" s="64"/>
      <c r="V104" s="64"/>
      <c r="W104" s="64"/>
      <c r="X104" s="64"/>
      <c r="Y104" s="64"/>
      <c r="Z104" s="64"/>
      <c r="AA104" s="65"/>
      <c r="AB104" s="62"/>
      <c r="AC104" s="62"/>
      <c r="AD104" s="62"/>
      <c r="AE104" s="62"/>
      <c r="AF104" s="62"/>
      <c r="AG104" s="62"/>
      <c r="AH104" s="64"/>
      <c r="AI104" s="64"/>
      <c r="AJ104" s="64"/>
      <c r="AK104" s="64"/>
      <c r="AL104" s="64"/>
      <c r="AM104" s="64"/>
      <c r="AN104" s="62"/>
      <c r="AO104" s="62"/>
      <c r="AP104" s="62"/>
      <c r="AQ104" s="62"/>
      <c r="AR104" s="64"/>
      <c r="AS104" s="64"/>
      <c r="AT104" s="64"/>
      <c r="AU104" s="64"/>
      <c r="AV104" s="64"/>
      <c r="AW104" s="64"/>
      <c r="AX104" s="62"/>
      <c r="AY104" s="62"/>
      <c r="AZ104" s="62"/>
      <c r="BA104" s="62"/>
      <c r="BB104" s="62"/>
      <c r="BC104" s="62"/>
      <c r="BD104" s="62"/>
      <c r="BE104" s="64"/>
      <c r="BF104" s="64"/>
      <c r="BG104" s="64"/>
      <c r="BH104" s="64"/>
      <c r="BI104" s="64"/>
      <c r="BJ104" s="64"/>
      <c r="BK104" s="64"/>
      <c r="BL104" s="55"/>
      <c r="BM104" s="62"/>
      <c r="BN104" s="62"/>
      <c r="BO104" s="62"/>
      <c r="BP104" s="62"/>
      <c r="BQ104" s="62"/>
      <c r="BR104" s="62"/>
      <c r="BS104" s="62"/>
      <c r="BT104" s="62"/>
      <c r="BU104" s="66"/>
      <c r="BV104" s="66"/>
      <c r="BW104" s="66"/>
      <c r="BX104" s="66"/>
      <c r="BY104" s="66"/>
      <c r="BZ104" s="66"/>
      <c r="CA104" s="64"/>
      <c r="CB104" s="307"/>
      <c r="CC104" s="58" t="s">
        <v>59</v>
      </c>
      <c r="CD104" s="58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2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2"/>
      <c r="GA104" s="62"/>
      <c r="GB104" s="62"/>
      <c r="GC104" s="62"/>
      <c r="GD104" s="62"/>
      <c r="GE104" s="62"/>
      <c r="GF104" s="62"/>
      <c r="GG104" s="62"/>
      <c r="GH104" s="62"/>
      <c r="GI104" s="62"/>
      <c r="GJ104" s="62"/>
      <c r="GK104" s="62"/>
      <c r="GL104" s="62"/>
      <c r="GM104" s="62"/>
      <c r="GN104" s="62"/>
      <c r="GO104" s="62"/>
      <c r="GP104" s="62"/>
      <c r="GQ104" s="62"/>
      <c r="GR104" s="62"/>
      <c r="GS104" s="62"/>
      <c r="GT104" s="62"/>
      <c r="GU104" s="62"/>
      <c r="GV104" s="62"/>
      <c r="GW104" s="62"/>
      <c r="GX104" s="62"/>
      <c r="GY104" s="62"/>
      <c r="GZ104" s="62"/>
      <c r="HA104" s="62"/>
      <c r="HB104" s="62"/>
      <c r="HC104" s="62"/>
      <c r="HD104" s="62"/>
      <c r="HE104" s="62"/>
      <c r="HF104" s="62"/>
      <c r="HG104" s="62"/>
      <c r="HH104" s="62"/>
      <c r="HI104" s="62"/>
      <c r="HJ104" s="62"/>
      <c r="HK104" s="62"/>
      <c r="HL104" s="62"/>
      <c r="HM104" s="62"/>
      <c r="HN104" s="62"/>
      <c r="HO104" s="62"/>
      <c r="HP104" s="62"/>
      <c r="HQ104" s="62"/>
      <c r="HR104" s="62"/>
      <c r="HS104" s="62"/>
      <c r="HT104" s="62"/>
      <c r="HU104" s="62"/>
      <c r="HV104" s="62"/>
      <c r="HW104" s="62"/>
      <c r="HX104" s="62"/>
      <c r="HY104" s="62"/>
      <c r="HZ104" s="62"/>
      <c r="IA104" s="62"/>
      <c r="IB104" s="62"/>
      <c r="IC104" s="62"/>
      <c r="ID104" s="62"/>
      <c r="IE104" s="62"/>
      <c r="IF104" s="62"/>
      <c r="IG104" s="62"/>
      <c r="IH104" s="62"/>
      <c r="II104" s="62"/>
      <c r="IJ104" s="62"/>
      <c r="IK104" s="62"/>
      <c r="IL104" s="62"/>
      <c r="IM104" s="62"/>
      <c r="IN104" s="62"/>
      <c r="IO104" s="62"/>
      <c r="IP104" s="62"/>
    </row>
    <row r="105" spans="1:250" ht="21" customHeight="1" x14ac:dyDescent="0.15">
      <c r="A105" s="71" t="s">
        <v>235</v>
      </c>
      <c r="B105" s="72">
        <v>1810</v>
      </c>
      <c r="C105" s="73" t="s">
        <v>85</v>
      </c>
      <c r="D105" s="75">
        <v>2012</v>
      </c>
      <c r="E105" s="75">
        <v>2021</v>
      </c>
      <c r="F105" s="74">
        <v>9</v>
      </c>
      <c r="G105" s="141"/>
      <c r="H105" s="81"/>
      <c r="I105" s="137"/>
      <c r="J105" s="71"/>
      <c r="K105" s="71"/>
      <c r="L105" s="73" t="s">
        <v>85</v>
      </c>
      <c r="M105" s="71" t="s">
        <v>86</v>
      </c>
      <c r="N105" s="78"/>
      <c r="O105" s="107">
        <v>0</v>
      </c>
      <c r="P105" s="107">
        <v>0</v>
      </c>
      <c r="Q105" s="107">
        <v>0</v>
      </c>
      <c r="R105" s="107">
        <v>0</v>
      </c>
      <c r="S105" s="107">
        <v>0</v>
      </c>
      <c r="T105" s="107">
        <v>0</v>
      </c>
      <c r="U105" s="79">
        <v>4</v>
      </c>
      <c r="V105" s="79"/>
      <c r="W105" s="79"/>
      <c r="X105" s="79"/>
      <c r="Y105" s="79"/>
      <c r="Z105" s="79"/>
      <c r="AA105" s="80"/>
      <c r="AB105" s="78"/>
      <c r="AC105" s="107">
        <v>30</v>
      </c>
      <c r="AD105" s="107">
        <v>20</v>
      </c>
      <c r="AE105" s="107">
        <v>60</v>
      </c>
      <c r="AF105" s="107">
        <v>50</v>
      </c>
      <c r="AG105" s="107">
        <v>50</v>
      </c>
      <c r="AH105" s="79">
        <v>90</v>
      </c>
      <c r="AI105" s="79"/>
      <c r="AJ105" s="79"/>
      <c r="AK105" s="79"/>
      <c r="AL105" s="79"/>
      <c r="AM105" s="79"/>
      <c r="AN105" s="78"/>
      <c r="AO105" s="107">
        <v>1</v>
      </c>
      <c r="AP105" s="107">
        <v>2</v>
      </c>
      <c r="AQ105" s="107">
        <v>1</v>
      </c>
      <c r="AR105" s="79">
        <v>0</v>
      </c>
      <c r="AS105" s="79"/>
      <c r="AT105" s="79"/>
      <c r="AU105" s="79"/>
      <c r="AV105" s="79"/>
      <c r="AW105" s="79"/>
      <c r="AX105" s="78"/>
      <c r="AY105" s="107">
        <v>1</v>
      </c>
      <c r="AZ105" s="107">
        <v>3</v>
      </c>
      <c r="BA105" s="107">
        <v>3</v>
      </c>
      <c r="BB105" s="107">
        <v>4</v>
      </c>
      <c r="BC105" s="107">
        <v>3</v>
      </c>
      <c r="BD105" s="107">
        <v>4</v>
      </c>
      <c r="BE105" s="79">
        <v>4</v>
      </c>
      <c r="BF105" s="79">
        <v>4</v>
      </c>
      <c r="BG105" s="79">
        <v>6</v>
      </c>
      <c r="BH105" s="79">
        <v>6</v>
      </c>
      <c r="BI105" s="79">
        <v>6</v>
      </c>
      <c r="BJ105" s="79">
        <v>6</v>
      </c>
      <c r="BK105" s="71" t="s">
        <v>68</v>
      </c>
      <c r="BL105" s="71"/>
      <c r="BM105" s="81"/>
      <c r="BN105" s="81">
        <v>1.9999960000000001</v>
      </c>
      <c r="BO105" s="81">
        <v>1.9499960999999999</v>
      </c>
      <c r="BP105" s="81">
        <v>2.00787</v>
      </c>
      <c r="BQ105" s="81">
        <v>2.00787</v>
      </c>
      <c r="BR105" s="81">
        <v>2.1259800000000002</v>
      </c>
      <c r="BS105" s="81">
        <v>2.13</v>
      </c>
      <c r="BT105" s="107">
        <v>2.2000000000000002</v>
      </c>
      <c r="BU105" s="81">
        <v>2.17</v>
      </c>
      <c r="BV105" s="81"/>
      <c r="BW105" s="81"/>
      <c r="BX105" s="81"/>
      <c r="BY105" s="81"/>
      <c r="BZ105" s="81"/>
      <c r="CA105" s="79"/>
      <c r="CB105" s="306"/>
      <c r="CC105" s="108"/>
      <c r="CD105" s="83" t="s">
        <v>68</v>
      </c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  <c r="FW105" s="78"/>
      <c r="FX105" s="78"/>
      <c r="FY105" s="78"/>
      <c r="FZ105" s="78"/>
      <c r="GA105" s="78"/>
      <c r="GB105" s="78"/>
      <c r="GC105" s="78"/>
      <c r="GD105" s="78"/>
      <c r="GE105" s="78"/>
      <c r="GF105" s="78"/>
      <c r="GG105" s="78"/>
      <c r="GH105" s="78"/>
      <c r="GI105" s="78"/>
      <c r="GJ105" s="78"/>
      <c r="GK105" s="78"/>
      <c r="GL105" s="78"/>
      <c r="GM105" s="78"/>
      <c r="GN105" s="78"/>
      <c r="GO105" s="78"/>
      <c r="GP105" s="78"/>
      <c r="GQ105" s="78"/>
      <c r="GR105" s="78"/>
      <c r="GS105" s="78"/>
      <c r="GT105" s="78"/>
      <c r="GU105" s="78"/>
      <c r="GV105" s="78"/>
      <c r="GW105" s="78"/>
      <c r="GX105" s="78"/>
      <c r="GY105" s="78"/>
      <c r="GZ105" s="78"/>
      <c r="HA105" s="78"/>
      <c r="HB105" s="78"/>
      <c r="HC105" s="78"/>
      <c r="HD105" s="78"/>
      <c r="HE105" s="78"/>
      <c r="HF105" s="78"/>
      <c r="HG105" s="78"/>
      <c r="HH105" s="78"/>
      <c r="HI105" s="78"/>
      <c r="HJ105" s="78"/>
      <c r="HK105" s="78"/>
      <c r="HL105" s="78"/>
      <c r="HM105" s="78"/>
      <c r="HN105" s="78"/>
      <c r="HO105" s="78"/>
      <c r="HP105" s="78"/>
      <c r="HQ105" s="78"/>
      <c r="HR105" s="78"/>
      <c r="HS105" s="78"/>
      <c r="HT105" s="78"/>
      <c r="HU105" s="78"/>
      <c r="HV105" s="78"/>
      <c r="HW105" s="78"/>
      <c r="HX105" s="78"/>
      <c r="HY105" s="78"/>
      <c r="HZ105" s="78"/>
      <c r="IA105" s="78"/>
      <c r="IB105" s="78"/>
      <c r="IC105" s="78"/>
      <c r="ID105" s="78"/>
      <c r="IE105" s="78"/>
      <c r="IF105" s="78"/>
      <c r="IG105" s="78"/>
      <c r="IH105" s="78"/>
      <c r="II105" s="78"/>
      <c r="IJ105" s="78"/>
      <c r="IK105" s="78"/>
      <c r="IL105" s="78"/>
      <c r="IM105" s="78"/>
      <c r="IN105" s="78"/>
      <c r="IO105" s="78"/>
      <c r="IP105" s="78"/>
    </row>
    <row r="106" spans="1:250" ht="21" customHeight="1" x14ac:dyDescent="0.15">
      <c r="A106" s="71" t="s">
        <v>236</v>
      </c>
      <c r="B106" s="72">
        <v>1804</v>
      </c>
      <c r="C106" s="142"/>
      <c r="D106" s="108"/>
      <c r="E106" s="75"/>
      <c r="F106" s="143"/>
      <c r="G106" s="73"/>
      <c r="H106" s="81"/>
      <c r="I106" s="127"/>
      <c r="J106" s="71"/>
      <c r="K106" s="81"/>
      <c r="L106" s="142"/>
      <c r="M106" s="71"/>
      <c r="N106" s="78"/>
      <c r="O106" s="78"/>
      <c r="P106" s="78"/>
      <c r="Q106" s="78"/>
      <c r="R106" s="78"/>
      <c r="S106" s="78"/>
      <c r="T106" s="78"/>
      <c r="U106" s="79"/>
      <c r="V106" s="79"/>
      <c r="W106" s="79"/>
      <c r="X106" s="79"/>
      <c r="Y106" s="79"/>
      <c r="Z106" s="79"/>
      <c r="AA106" s="80"/>
      <c r="AB106" s="78"/>
      <c r="AC106" s="78"/>
      <c r="AD106" s="78"/>
      <c r="AE106" s="78"/>
      <c r="AF106" s="78"/>
      <c r="AG106" s="78"/>
      <c r="AH106" s="79"/>
      <c r="AI106" s="79"/>
      <c r="AJ106" s="79"/>
      <c r="AK106" s="79"/>
      <c r="AL106" s="79"/>
      <c r="AM106" s="79"/>
      <c r="AN106" s="78"/>
      <c r="AO106" s="78"/>
      <c r="AP106" s="78"/>
      <c r="AQ106" s="78"/>
      <c r="AR106" s="79"/>
      <c r="AS106" s="79"/>
      <c r="AT106" s="79"/>
      <c r="AU106" s="79"/>
      <c r="AV106" s="79"/>
      <c r="AW106" s="79"/>
      <c r="AX106" s="78"/>
      <c r="AY106" s="78"/>
      <c r="AZ106" s="78"/>
      <c r="BA106" s="78"/>
      <c r="BB106" s="78"/>
      <c r="BC106" s="78"/>
      <c r="BD106" s="78"/>
      <c r="BE106" s="79"/>
      <c r="BF106" s="79"/>
      <c r="BG106" s="79"/>
      <c r="BH106" s="79">
        <v>6</v>
      </c>
      <c r="BI106" s="79">
        <v>6</v>
      </c>
      <c r="BJ106" s="79">
        <v>6</v>
      </c>
      <c r="BK106" s="71" t="s">
        <v>91</v>
      </c>
      <c r="BL106" s="71" t="s">
        <v>237</v>
      </c>
      <c r="BM106" s="81"/>
      <c r="BN106" s="81"/>
      <c r="BO106" s="81"/>
      <c r="BP106" s="81"/>
      <c r="BQ106" s="81"/>
      <c r="BR106" s="81"/>
      <c r="BS106" s="81"/>
      <c r="BT106" s="78"/>
      <c r="BU106" s="81"/>
      <c r="BV106" s="81"/>
      <c r="BW106" s="81"/>
      <c r="BX106" s="81"/>
      <c r="BY106" s="81"/>
      <c r="BZ106" s="81"/>
      <c r="CA106" s="79"/>
      <c r="CB106" s="306"/>
      <c r="CC106" s="83"/>
      <c r="CD106" s="83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/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  <c r="ET106" s="78"/>
      <c r="EU106" s="78"/>
      <c r="EV106" s="78"/>
      <c r="EW106" s="78"/>
      <c r="EX106" s="78"/>
      <c r="EY106" s="78"/>
      <c r="EZ106" s="78"/>
      <c r="FA106" s="78"/>
      <c r="FB106" s="78"/>
      <c r="FC106" s="78"/>
      <c r="FD106" s="78"/>
      <c r="FE106" s="78"/>
      <c r="FF106" s="78"/>
      <c r="FG106" s="78"/>
      <c r="FH106" s="78"/>
      <c r="FI106" s="78"/>
      <c r="FJ106" s="78"/>
      <c r="FK106" s="78"/>
      <c r="FL106" s="78"/>
      <c r="FM106" s="78"/>
      <c r="FN106" s="78"/>
      <c r="FO106" s="78"/>
      <c r="FP106" s="78"/>
      <c r="FQ106" s="78"/>
      <c r="FR106" s="78"/>
      <c r="FS106" s="78"/>
      <c r="FT106" s="78"/>
      <c r="FU106" s="78"/>
      <c r="FV106" s="78"/>
      <c r="FW106" s="78"/>
      <c r="FX106" s="78"/>
      <c r="FY106" s="78"/>
      <c r="FZ106" s="78"/>
      <c r="GA106" s="78"/>
      <c r="GB106" s="78"/>
      <c r="GC106" s="78"/>
      <c r="GD106" s="78"/>
      <c r="GE106" s="78"/>
      <c r="GF106" s="78"/>
      <c r="GG106" s="78"/>
      <c r="GH106" s="78"/>
      <c r="GI106" s="78"/>
      <c r="GJ106" s="78"/>
      <c r="GK106" s="78"/>
      <c r="GL106" s="78"/>
      <c r="GM106" s="78"/>
      <c r="GN106" s="78"/>
      <c r="GO106" s="78"/>
      <c r="GP106" s="78"/>
      <c r="GQ106" s="78"/>
      <c r="GR106" s="78"/>
      <c r="GS106" s="78"/>
      <c r="GT106" s="78"/>
      <c r="GU106" s="78"/>
      <c r="GV106" s="78"/>
      <c r="GW106" s="78"/>
      <c r="GX106" s="78"/>
      <c r="GY106" s="78"/>
      <c r="GZ106" s="78"/>
      <c r="HA106" s="78"/>
      <c r="HB106" s="78"/>
      <c r="HC106" s="78"/>
      <c r="HD106" s="78"/>
      <c r="HE106" s="78"/>
      <c r="HF106" s="78"/>
      <c r="HG106" s="78"/>
      <c r="HH106" s="78"/>
      <c r="HI106" s="78"/>
      <c r="HJ106" s="78"/>
      <c r="HK106" s="78"/>
      <c r="HL106" s="78"/>
      <c r="HM106" s="78"/>
      <c r="HN106" s="78"/>
      <c r="HO106" s="78"/>
      <c r="HP106" s="78"/>
      <c r="HQ106" s="78"/>
      <c r="HR106" s="78"/>
      <c r="HS106" s="78"/>
      <c r="HT106" s="78"/>
      <c r="HU106" s="78"/>
      <c r="HV106" s="78"/>
      <c r="HW106" s="78"/>
      <c r="HX106" s="78"/>
      <c r="HY106" s="78"/>
      <c r="HZ106" s="78"/>
      <c r="IA106" s="78"/>
      <c r="IB106" s="78"/>
      <c r="IC106" s="78"/>
      <c r="ID106" s="78"/>
      <c r="IE106" s="78"/>
      <c r="IF106" s="78"/>
      <c r="IG106" s="78"/>
      <c r="IH106" s="78"/>
      <c r="II106" s="78"/>
      <c r="IJ106" s="78"/>
      <c r="IK106" s="78"/>
      <c r="IL106" s="78"/>
      <c r="IM106" s="78"/>
      <c r="IN106" s="78"/>
      <c r="IO106" s="78"/>
      <c r="IP106" s="78"/>
    </row>
    <row r="107" spans="1:250" ht="21" customHeight="1" x14ac:dyDescent="0.15">
      <c r="A107" s="55" t="s">
        <v>238</v>
      </c>
      <c r="B107" s="68">
        <v>1804</v>
      </c>
      <c r="C107" s="132" t="s">
        <v>160</v>
      </c>
      <c r="D107" s="58" t="s">
        <v>59</v>
      </c>
      <c r="E107" s="59"/>
      <c r="F107" s="60"/>
      <c r="G107" s="61"/>
      <c r="H107" s="62"/>
      <c r="I107" s="144"/>
      <c r="J107" s="55"/>
      <c r="K107" s="55"/>
      <c r="L107" s="100"/>
      <c r="M107" s="55" t="s">
        <v>161</v>
      </c>
      <c r="N107" s="62"/>
      <c r="O107" s="62"/>
      <c r="P107" s="62"/>
      <c r="Q107" s="62"/>
      <c r="R107" s="62"/>
      <c r="S107" s="62"/>
      <c r="T107" s="62"/>
      <c r="U107" s="64"/>
      <c r="V107" s="64"/>
      <c r="W107" s="64"/>
      <c r="X107" s="64"/>
      <c r="Y107" s="64"/>
      <c r="Z107" s="64"/>
      <c r="AA107" s="65"/>
      <c r="AB107" s="62"/>
      <c r="AC107" s="62"/>
      <c r="AD107" s="62"/>
      <c r="AE107" s="62"/>
      <c r="AF107" s="62"/>
      <c r="AG107" s="62"/>
      <c r="AH107" s="64"/>
      <c r="AI107" s="64"/>
      <c r="AJ107" s="64"/>
      <c r="AK107" s="64"/>
      <c r="AL107" s="64"/>
      <c r="AM107" s="64"/>
      <c r="AN107" s="62"/>
      <c r="AO107" s="62"/>
      <c r="AP107" s="62"/>
      <c r="AQ107" s="62"/>
      <c r="AR107" s="64"/>
      <c r="AS107" s="64"/>
      <c r="AT107" s="64"/>
      <c r="AU107" s="64"/>
      <c r="AV107" s="64"/>
      <c r="AW107" s="64"/>
      <c r="AX107" s="62"/>
      <c r="AY107" s="62"/>
      <c r="AZ107" s="62"/>
      <c r="BA107" s="62"/>
      <c r="BB107" s="62"/>
      <c r="BC107" s="62"/>
      <c r="BD107" s="62"/>
      <c r="BE107" s="64"/>
      <c r="BF107" s="64"/>
      <c r="BG107" s="64"/>
      <c r="BH107" s="64"/>
      <c r="BI107" s="64"/>
      <c r="BJ107" s="64"/>
      <c r="BK107" s="64"/>
      <c r="BL107" s="55" t="s">
        <v>237</v>
      </c>
      <c r="BM107" s="62"/>
      <c r="BN107" s="62"/>
      <c r="BO107" s="62"/>
      <c r="BP107" s="62"/>
      <c r="BQ107" s="62"/>
      <c r="BR107" s="62"/>
      <c r="BS107" s="62"/>
      <c r="BT107" s="62"/>
      <c r="BU107" s="66"/>
      <c r="BV107" s="66"/>
      <c r="BW107" s="66"/>
      <c r="BX107" s="66"/>
      <c r="BY107" s="66"/>
      <c r="BZ107" s="66"/>
      <c r="CA107" s="64"/>
      <c r="CB107" s="307"/>
      <c r="CC107" s="58" t="s">
        <v>59</v>
      </c>
      <c r="CD107" s="58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2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2"/>
      <c r="GA107" s="62"/>
      <c r="GB107" s="62"/>
      <c r="GC107" s="62"/>
      <c r="GD107" s="62"/>
      <c r="GE107" s="62"/>
      <c r="GF107" s="62"/>
      <c r="GG107" s="62"/>
      <c r="GH107" s="62"/>
      <c r="GI107" s="62"/>
      <c r="GJ107" s="62"/>
      <c r="GK107" s="62"/>
      <c r="GL107" s="62"/>
      <c r="GM107" s="62"/>
      <c r="GN107" s="62"/>
      <c r="GO107" s="62"/>
      <c r="GP107" s="62"/>
      <c r="GQ107" s="62"/>
      <c r="GR107" s="62"/>
      <c r="GS107" s="62"/>
      <c r="GT107" s="62"/>
      <c r="GU107" s="62"/>
      <c r="GV107" s="62"/>
      <c r="GW107" s="62"/>
      <c r="GX107" s="62"/>
      <c r="GY107" s="62"/>
      <c r="GZ107" s="62"/>
      <c r="HA107" s="62"/>
      <c r="HB107" s="62"/>
      <c r="HC107" s="62"/>
      <c r="HD107" s="62"/>
      <c r="HE107" s="62"/>
      <c r="HF107" s="62"/>
      <c r="HG107" s="62"/>
      <c r="HH107" s="62"/>
      <c r="HI107" s="62"/>
      <c r="HJ107" s="62"/>
      <c r="HK107" s="62"/>
      <c r="HL107" s="62"/>
      <c r="HM107" s="62"/>
      <c r="HN107" s="62"/>
      <c r="HO107" s="62"/>
      <c r="HP107" s="62"/>
      <c r="HQ107" s="62"/>
      <c r="HR107" s="62"/>
      <c r="HS107" s="62"/>
      <c r="HT107" s="62"/>
      <c r="HU107" s="62"/>
      <c r="HV107" s="62"/>
      <c r="HW107" s="62"/>
      <c r="HX107" s="62"/>
      <c r="HY107" s="62"/>
      <c r="HZ107" s="62"/>
      <c r="IA107" s="62"/>
      <c r="IB107" s="62"/>
      <c r="IC107" s="62"/>
      <c r="ID107" s="62"/>
      <c r="IE107" s="62"/>
      <c r="IF107" s="62"/>
      <c r="IG107" s="62"/>
      <c r="IH107" s="62"/>
      <c r="II107" s="62"/>
      <c r="IJ107" s="62"/>
      <c r="IK107" s="62"/>
      <c r="IL107" s="62"/>
      <c r="IM107" s="62"/>
      <c r="IN107" s="62"/>
      <c r="IO107" s="62"/>
      <c r="IP107" s="62"/>
    </row>
    <row r="108" spans="1:250" ht="21" customHeight="1" x14ac:dyDescent="0.15">
      <c r="A108" s="55" t="s">
        <v>239</v>
      </c>
      <c r="B108" s="68">
        <v>1800</v>
      </c>
      <c r="C108" s="135" t="s">
        <v>187</v>
      </c>
      <c r="D108" s="58" t="s">
        <v>59</v>
      </c>
      <c r="E108" s="59"/>
      <c r="F108" s="60"/>
      <c r="G108" s="101"/>
      <c r="H108" s="62"/>
      <c r="I108" s="144"/>
      <c r="J108" s="55"/>
      <c r="K108" s="55"/>
      <c r="L108" s="103"/>
      <c r="M108" s="55" t="s">
        <v>188</v>
      </c>
      <c r="N108" s="62"/>
      <c r="O108" s="62"/>
      <c r="P108" s="62"/>
      <c r="Q108" s="62"/>
      <c r="R108" s="62"/>
      <c r="S108" s="62"/>
      <c r="T108" s="62"/>
      <c r="U108" s="64"/>
      <c r="V108" s="64"/>
      <c r="W108" s="64"/>
      <c r="X108" s="64"/>
      <c r="Y108" s="64"/>
      <c r="Z108" s="64"/>
      <c r="AA108" s="65"/>
      <c r="AB108" s="62"/>
      <c r="AC108" s="62"/>
      <c r="AD108" s="62"/>
      <c r="AE108" s="62"/>
      <c r="AF108" s="62"/>
      <c r="AG108" s="62"/>
      <c r="AH108" s="64"/>
      <c r="AI108" s="64"/>
      <c r="AJ108" s="64"/>
      <c r="AK108" s="64"/>
      <c r="AL108" s="64"/>
      <c r="AM108" s="64"/>
      <c r="AN108" s="62"/>
      <c r="AO108" s="62"/>
      <c r="AP108" s="62"/>
      <c r="AQ108" s="62"/>
      <c r="AR108" s="64"/>
      <c r="AS108" s="64"/>
      <c r="AT108" s="64"/>
      <c r="AU108" s="64"/>
      <c r="AV108" s="64"/>
      <c r="AW108" s="64"/>
      <c r="AX108" s="62"/>
      <c r="AY108" s="62"/>
      <c r="AZ108" s="62"/>
      <c r="BA108" s="62"/>
      <c r="BB108" s="62"/>
      <c r="BC108" s="62"/>
      <c r="BD108" s="62"/>
      <c r="BE108" s="64"/>
      <c r="BF108" s="64"/>
      <c r="BG108" s="64"/>
      <c r="BH108" s="64"/>
      <c r="BI108" s="64"/>
      <c r="BJ108" s="64"/>
      <c r="BK108" s="64"/>
      <c r="BL108" s="55" t="s">
        <v>237</v>
      </c>
      <c r="BM108" s="62"/>
      <c r="BN108" s="62"/>
      <c r="BO108" s="62"/>
      <c r="BP108" s="62"/>
      <c r="BQ108" s="62"/>
      <c r="BR108" s="62"/>
      <c r="BS108" s="62"/>
      <c r="BT108" s="62"/>
      <c r="BU108" s="66"/>
      <c r="BV108" s="66"/>
      <c r="BW108" s="66"/>
      <c r="BX108" s="66"/>
      <c r="BY108" s="66"/>
      <c r="BZ108" s="66"/>
      <c r="CA108" s="64"/>
      <c r="CB108" s="307"/>
      <c r="CC108" s="58" t="s">
        <v>59</v>
      </c>
      <c r="CD108" s="58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2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2"/>
      <c r="GA108" s="62"/>
      <c r="GB108" s="62"/>
      <c r="GC108" s="62"/>
      <c r="GD108" s="62"/>
      <c r="GE108" s="62"/>
      <c r="GF108" s="62"/>
      <c r="GG108" s="62"/>
      <c r="GH108" s="62"/>
      <c r="GI108" s="62"/>
      <c r="GJ108" s="62"/>
      <c r="GK108" s="62"/>
      <c r="GL108" s="62"/>
      <c r="GM108" s="62"/>
      <c r="GN108" s="62"/>
      <c r="GO108" s="62"/>
      <c r="GP108" s="62"/>
      <c r="GQ108" s="62"/>
      <c r="GR108" s="62"/>
      <c r="GS108" s="62"/>
      <c r="GT108" s="62"/>
      <c r="GU108" s="62"/>
      <c r="GV108" s="62"/>
      <c r="GW108" s="62"/>
      <c r="GX108" s="62"/>
      <c r="GY108" s="62"/>
      <c r="GZ108" s="62"/>
      <c r="HA108" s="62"/>
      <c r="HB108" s="62"/>
      <c r="HC108" s="62"/>
      <c r="HD108" s="62"/>
      <c r="HE108" s="62"/>
      <c r="HF108" s="62"/>
      <c r="HG108" s="62"/>
      <c r="HH108" s="62"/>
      <c r="HI108" s="62"/>
      <c r="HJ108" s="62"/>
      <c r="HK108" s="62"/>
      <c r="HL108" s="62"/>
      <c r="HM108" s="62"/>
      <c r="HN108" s="62"/>
      <c r="HO108" s="62"/>
      <c r="HP108" s="62"/>
      <c r="HQ108" s="62"/>
      <c r="HR108" s="62"/>
      <c r="HS108" s="62"/>
      <c r="HT108" s="62"/>
      <c r="HU108" s="62"/>
      <c r="HV108" s="62"/>
      <c r="HW108" s="62"/>
      <c r="HX108" s="62"/>
      <c r="HY108" s="62"/>
      <c r="HZ108" s="62"/>
      <c r="IA108" s="62"/>
      <c r="IB108" s="62"/>
      <c r="IC108" s="62"/>
      <c r="ID108" s="62"/>
      <c r="IE108" s="62"/>
      <c r="IF108" s="62"/>
      <c r="IG108" s="62"/>
      <c r="IH108" s="62"/>
      <c r="II108" s="62"/>
      <c r="IJ108" s="62"/>
      <c r="IK108" s="62"/>
      <c r="IL108" s="62"/>
      <c r="IM108" s="62"/>
      <c r="IN108" s="62"/>
      <c r="IO108" s="62"/>
      <c r="IP108" s="62"/>
    </row>
    <row r="109" spans="1:250" ht="21" customHeight="1" x14ac:dyDescent="0.15">
      <c r="A109" s="40" t="s">
        <v>240</v>
      </c>
      <c r="B109" s="51" t="s">
        <v>158</v>
      </c>
      <c r="C109" s="97"/>
      <c r="D109" s="27"/>
      <c r="E109" s="43"/>
      <c r="F109" s="38"/>
      <c r="G109" s="29"/>
      <c r="H109" s="48"/>
      <c r="I109" s="98"/>
      <c r="J109" s="30"/>
      <c r="K109" s="48"/>
      <c r="L109" s="97"/>
      <c r="M109" s="53"/>
      <c r="N109" s="30"/>
      <c r="O109" s="30"/>
      <c r="P109" s="30"/>
      <c r="Q109" s="30"/>
      <c r="R109" s="30"/>
      <c r="S109" s="30"/>
      <c r="T109" s="30"/>
      <c r="U109" s="46"/>
      <c r="V109" s="46"/>
      <c r="W109" s="46"/>
      <c r="X109" s="46"/>
      <c r="Y109" s="46"/>
      <c r="Z109" s="46"/>
      <c r="AA109" s="47"/>
      <c r="AB109" s="30"/>
      <c r="AC109" s="30"/>
      <c r="AD109" s="30"/>
      <c r="AE109" s="30"/>
      <c r="AF109" s="30"/>
      <c r="AG109" s="30"/>
      <c r="AH109" s="46"/>
      <c r="AI109" s="46"/>
      <c r="AJ109" s="46"/>
      <c r="AK109" s="46"/>
      <c r="AL109" s="46"/>
      <c r="AM109" s="46"/>
      <c r="AN109" s="30"/>
      <c r="AO109" s="30"/>
      <c r="AP109" s="30"/>
      <c r="AQ109" s="30"/>
      <c r="AR109" s="46"/>
      <c r="AS109" s="46"/>
      <c r="AT109" s="46"/>
      <c r="AU109" s="46"/>
      <c r="AV109" s="46"/>
      <c r="AW109" s="46"/>
      <c r="AX109" s="30"/>
      <c r="AY109" s="30"/>
      <c r="AZ109" s="30"/>
      <c r="BA109" s="30"/>
      <c r="BB109" s="30"/>
      <c r="BC109" s="30"/>
      <c r="BD109" s="54"/>
      <c r="BE109" s="46"/>
      <c r="BF109" s="46"/>
      <c r="BG109" s="46"/>
      <c r="BH109" s="46"/>
      <c r="BI109" s="46"/>
      <c r="BJ109" s="46"/>
      <c r="BK109" s="46"/>
      <c r="BL109" s="45"/>
      <c r="BM109" s="48"/>
      <c r="BN109" s="48"/>
      <c r="BO109" s="48"/>
      <c r="BP109" s="48"/>
      <c r="BQ109" s="48"/>
      <c r="BR109" s="48"/>
      <c r="BS109" s="48"/>
      <c r="BT109" s="30"/>
      <c r="BU109" s="48"/>
      <c r="BV109" s="48"/>
      <c r="BW109" s="48"/>
      <c r="BX109" s="48"/>
      <c r="BY109" s="48"/>
      <c r="BZ109" s="48"/>
      <c r="CA109" s="46"/>
      <c r="CB109" s="306"/>
      <c r="CC109" s="49"/>
      <c r="CD109" s="27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</row>
    <row r="110" spans="1:250" ht="21" customHeight="1" x14ac:dyDescent="0.15">
      <c r="A110" s="40" t="s">
        <v>241</v>
      </c>
      <c r="B110" s="41">
        <v>1734</v>
      </c>
      <c r="C110" s="42" t="s">
        <v>120</v>
      </c>
      <c r="D110" s="43">
        <v>2012</v>
      </c>
      <c r="E110" s="43"/>
      <c r="F110" s="38"/>
      <c r="G110" s="42" t="s">
        <v>120</v>
      </c>
      <c r="H110" s="48"/>
      <c r="I110" s="44" t="s">
        <v>74</v>
      </c>
      <c r="J110" s="45" t="s">
        <v>108</v>
      </c>
      <c r="K110" s="45" t="s">
        <v>109</v>
      </c>
      <c r="L110" s="42" t="s">
        <v>120</v>
      </c>
      <c r="M110" s="40" t="s">
        <v>121</v>
      </c>
      <c r="N110" s="30"/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46">
        <v>0</v>
      </c>
      <c r="V110" s="46">
        <v>0</v>
      </c>
      <c r="W110" s="46">
        <v>0</v>
      </c>
      <c r="X110" s="46">
        <v>3</v>
      </c>
      <c r="Y110" s="46">
        <v>2</v>
      </c>
      <c r="Z110" s="46">
        <v>2</v>
      </c>
      <c r="AA110" s="44" t="s">
        <v>31</v>
      </c>
      <c r="AB110" s="30"/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30"/>
      <c r="AO110" s="33">
        <v>1</v>
      </c>
      <c r="AP110" s="33">
        <v>2</v>
      </c>
      <c r="AQ110" s="33">
        <v>1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30"/>
      <c r="AY110" s="33">
        <v>1</v>
      </c>
      <c r="AZ110" s="33">
        <v>1</v>
      </c>
      <c r="BA110" s="33">
        <v>2</v>
      </c>
      <c r="BB110" s="33">
        <v>3</v>
      </c>
      <c r="BC110" s="33">
        <v>2</v>
      </c>
      <c r="BD110" s="33">
        <v>2</v>
      </c>
      <c r="BE110" s="46">
        <v>1</v>
      </c>
      <c r="BF110" s="46">
        <v>1</v>
      </c>
      <c r="BG110" s="46">
        <v>1</v>
      </c>
      <c r="BH110" s="46">
        <v>2</v>
      </c>
      <c r="BI110" s="46">
        <v>2</v>
      </c>
      <c r="BJ110" s="46">
        <v>1</v>
      </c>
      <c r="BK110" s="46"/>
      <c r="BL110" s="45"/>
      <c r="BM110" s="48"/>
      <c r="BN110" s="48">
        <v>1.2999974000000001</v>
      </c>
      <c r="BO110" s="48">
        <v>1.2999974000000001</v>
      </c>
      <c r="BP110" s="48">
        <v>1.4173199999999999</v>
      </c>
      <c r="BQ110" s="48">
        <v>2.3228300000000002</v>
      </c>
      <c r="BR110" s="48">
        <v>3.0314899999999998</v>
      </c>
      <c r="BS110" s="48">
        <v>3.64</v>
      </c>
      <c r="BT110" s="33">
        <v>4.3600000000000003</v>
      </c>
      <c r="BU110" s="48">
        <v>5</v>
      </c>
      <c r="BV110" s="48">
        <v>5.63</v>
      </c>
      <c r="BW110" s="48">
        <v>6.22</v>
      </c>
      <c r="BX110" s="48">
        <v>7</v>
      </c>
      <c r="BY110" s="48">
        <v>7.75</v>
      </c>
      <c r="BZ110" s="48">
        <v>8.43</v>
      </c>
      <c r="CA110" s="46"/>
      <c r="CB110" s="306">
        <f>SLOPE(BN110:BZ110,BN$3:BZ$3)</f>
        <v>0.58251989727207465</v>
      </c>
      <c r="CC110" s="49">
        <v>41046</v>
      </c>
      <c r="CD110" s="5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</row>
    <row r="111" spans="1:250" ht="21" customHeight="1" x14ac:dyDescent="0.15">
      <c r="A111" s="40" t="s">
        <v>242</v>
      </c>
      <c r="B111" s="41">
        <v>1728</v>
      </c>
      <c r="C111" s="42" t="s">
        <v>124</v>
      </c>
      <c r="D111" s="43">
        <v>2012</v>
      </c>
      <c r="E111" s="43"/>
      <c r="F111" s="38"/>
      <c r="G111" s="42" t="s">
        <v>124</v>
      </c>
      <c r="H111" s="48"/>
      <c r="I111" s="44" t="s">
        <v>74</v>
      </c>
      <c r="J111" s="45" t="s">
        <v>108</v>
      </c>
      <c r="K111" s="45" t="s">
        <v>109</v>
      </c>
      <c r="L111" s="42" t="s">
        <v>124</v>
      </c>
      <c r="M111" s="40" t="s">
        <v>125</v>
      </c>
      <c r="N111" s="30"/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2</v>
      </c>
      <c r="AA111" s="47"/>
      <c r="AB111" s="30"/>
      <c r="AC111" s="33">
        <v>0</v>
      </c>
      <c r="AD111" s="33">
        <v>5</v>
      </c>
      <c r="AE111" s="33">
        <v>0</v>
      </c>
      <c r="AF111" s="33">
        <v>0</v>
      </c>
      <c r="AG111" s="33">
        <v>0</v>
      </c>
      <c r="AH111" s="46"/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30"/>
      <c r="AO111" s="33">
        <v>0</v>
      </c>
      <c r="AP111" s="33">
        <v>0</v>
      </c>
      <c r="AQ111" s="33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30"/>
      <c r="AY111" s="33">
        <v>1</v>
      </c>
      <c r="AZ111" s="33">
        <v>1</v>
      </c>
      <c r="BA111" s="33">
        <v>1</v>
      </c>
      <c r="BB111" s="33">
        <v>1</v>
      </c>
      <c r="BC111" s="33">
        <v>1</v>
      </c>
      <c r="BD111" s="33">
        <v>1</v>
      </c>
      <c r="BE111" s="46">
        <v>2</v>
      </c>
      <c r="BF111" s="46">
        <v>1</v>
      </c>
      <c r="BG111" s="46">
        <v>1</v>
      </c>
      <c r="BH111" s="46">
        <v>1</v>
      </c>
      <c r="BI111" s="46">
        <v>1</v>
      </c>
      <c r="BJ111" s="46">
        <v>1</v>
      </c>
      <c r="BK111" s="46"/>
      <c r="BL111" s="45"/>
      <c r="BM111" s="48"/>
      <c r="BN111" s="48">
        <v>1.7499965</v>
      </c>
      <c r="BO111" s="48">
        <v>1.7499965</v>
      </c>
      <c r="BP111" s="48">
        <v>1.8110200000000001</v>
      </c>
      <c r="BQ111" s="48">
        <v>2.9133800000000001</v>
      </c>
      <c r="BR111" s="48">
        <v>3.50393</v>
      </c>
      <c r="BS111" s="48">
        <v>4.21</v>
      </c>
      <c r="BT111" s="33">
        <v>5.15</v>
      </c>
      <c r="BU111" s="48">
        <v>5.95</v>
      </c>
      <c r="BV111" s="48">
        <v>6.67</v>
      </c>
      <c r="BW111" s="48">
        <v>7.43</v>
      </c>
      <c r="BX111" s="48">
        <v>8.19</v>
      </c>
      <c r="BY111" s="48">
        <v>8.92</v>
      </c>
      <c r="BZ111" s="48">
        <v>9.5500000000000007</v>
      </c>
      <c r="CA111" s="46"/>
      <c r="CB111" s="306">
        <f>SLOPE(BN111:BZ111,BN$3:BZ$3)</f>
        <v>0.65383893054558528</v>
      </c>
      <c r="CC111" s="49">
        <v>41046</v>
      </c>
      <c r="CD111" s="5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</row>
    <row r="112" spans="1:250" ht="21" customHeight="1" x14ac:dyDescent="0.15">
      <c r="A112" s="40" t="s">
        <v>243</v>
      </c>
      <c r="B112" s="41">
        <v>1718</v>
      </c>
      <c r="C112" s="42" t="s">
        <v>107</v>
      </c>
      <c r="D112" s="43">
        <v>2012</v>
      </c>
      <c r="E112" s="43"/>
      <c r="F112" s="38"/>
      <c r="G112" s="42" t="s">
        <v>107</v>
      </c>
      <c r="H112" s="48"/>
      <c r="I112" s="44" t="s">
        <v>74</v>
      </c>
      <c r="J112" s="45" t="s">
        <v>108</v>
      </c>
      <c r="K112" s="45" t="s">
        <v>109</v>
      </c>
      <c r="L112" s="42" t="s">
        <v>107</v>
      </c>
      <c r="M112" s="40" t="s">
        <v>110</v>
      </c>
      <c r="N112" s="30"/>
      <c r="O112" s="33">
        <v>0</v>
      </c>
      <c r="P112" s="33">
        <v>0</v>
      </c>
      <c r="Q112" s="33">
        <v>1</v>
      </c>
      <c r="R112" s="33">
        <v>0</v>
      </c>
      <c r="S112" s="33">
        <v>0</v>
      </c>
      <c r="T112" s="33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46">
        <v>0</v>
      </c>
      <c r="AA112" s="47"/>
      <c r="AB112" s="30"/>
      <c r="AC112" s="33">
        <v>0</v>
      </c>
      <c r="AD112" s="33">
        <v>2</v>
      </c>
      <c r="AE112" s="33">
        <v>2</v>
      </c>
      <c r="AF112" s="33">
        <v>0</v>
      </c>
      <c r="AG112" s="33">
        <v>0</v>
      </c>
      <c r="AH112" s="46">
        <v>0</v>
      </c>
      <c r="AI112" s="46">
        <v>0</v>
      </c>
      <c r="AJ112" s="46">
        <v>0</v>
      </c>
      <c r="AK112" s="46">
        <v>0</v>
      </c>
      <c r="AL112" s="46">
        <v>0</v>
      </c>
      <c r="AM112" s="46">
        <v>0</v>
      </c>
      <c r="AN112" s="30"/>
      <c r="AO112" s="33">
        <v>0</v>
      </c>
      <c r="AP112" s="33">
        <v>0</v>
      </c>
      <c r="AQ112" s="33">
        <v>0</v>
      </c>
      <c r="AR112" s="46">
        <v>0</v>
      </c>
      <c r="AS112" s="46">
        <v>0</v>
      </c>
      <c r="AT112" s="46">
        <v>0</v>
      </c>
      <c r="AU112" s="46">
        <v>0</v>
      </c>
      <c r="AV112" s="46">
        <v>0</v>
      </c>
      <c r="AW112" s="46">
        <v>0</v>
      </c>
      <c r="AX112" s="30"/>
      <c r="AY112" s="33">
        <v>1</v>
      </c>
      <c r="AZ112" s="33">
        <v>2</v>
      </c>
      <c r="BA112" s="33">
        <v>2</v>
      </c>
      <c r="BB112" s="33">
        <v>1</v>
      </c>
      <c r="BC112" s="33">
        <v>2</v>
      </c>
      <c r="BD112" s="33">
        <v>1</v>
      </c>
      <c r="BE112" s="46">
        <v>1</v>
      </c>
      <c r="BF112" s="46">
        <v>1</v>
      </c>
      <c r="BG112" s="46">
        <v>1</v>
      </c>
      <c r="BH112" s="46">
        <v>1</v>
      </c>
      <c r="BI112" s="46">
        <v>1</v>
      </c>
      <c r="BJ112" s="46">
        <v>1</v>
      </c>
      <c r="BK112" s="46"/>
      <c r="BL112" s="45"/>
      <c r="BM112" s="48"/>
      <c r="BN112" s="48">
        <v>2.4999950000000002</v>
      </c>
      <c r="BO112" s="48">
        <v>2.4999950000000002</v>
      </c>
      <c r="BP112" s="48">
        <v>2.6771600000000002</v>
      </c>
      <c r="BQ112" s="48">
        <v>3.1102300000000001</v>
      </c>
      <c r="BR112" s="48">
        <v>3.5826699999999998</v>
      </c>
      <c r="BS112" s="48">
        <v>3.93</v>
      </c>
      <c r="BT112" s="33">
        <v>4.5999999999999996</v>
      </c>
      <c r="BU112" s="48">
        <v>5.0999999999999996</v>
      </c>
      <c r="BV112" s="48">
        <v>5.83</v>
      </c>
      <c r="BW112" s="48">
        <v>6.34</v>
      </c>
      <c r="BX112" s="48">
        <v>7.03</v>
      </c>
      <c r="BY112" s="48">
        <v>7.8</v>
      </c>
      <c r="BZ112" s="48">
        <v>8.64</v>
      </c>
      <c r="CA112" s="46"/>
      <c r="CB112" s="306">
        <f>SLOPE(BN112:BZ112,BN$3:BZ$3)</f>
        <v>0.48115118628858577</v>
      </c>
      <c r="CC112" s="49">
        <v>41046</v>
      </c>
      <c r="CD112" s="5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30"/>
    </row>
    <row r="113" spans="1:250" ht="21" customHeight="1" x14ac:dyDescent="0.15">
      <c r="A113" s="55" t="s">
        <v>244</v>
      </c>
      <c r="B113" s="68">
        <v>1716</v>
      </c>
      <c r="C113" s="57" t="s">
        <v>177</v>
      </c>
      <c r="D113" s="58" t="s">
        <v>59</v>
      </c>
      <c r="E113" s="59"/>
      <c r="F113" s="60"/>
      <c r="G113" s="104"/>
      <c r="H113" s="62"/>
      <c r="I113" s="63"/>
      <c r="J113" s="55"/>
      <c r="K113" s="62"/>
      <c r="L113" s="112"/>
      <c r="M113" s="55" t="s">
        <v>224</v>
      </c>
      <c r="N113" s="62"/>
      <c r="O113" s="62"/>
      <c r="P113" s="62"/>
      <c r="Q113" s="62"/>
      <c r="R113" s="62"/>
      <c r="S113" s="62"/>
      <c r="T113" s="62"/>
      <c r="U113" s="64"/>
      <c r="V113" s="64"/>
      <c r="W113" s="64"/>
      <c r="X113" s="64"/>
      <c r="Y113" s="64"/>
      <c r="Z113" s="64"/>
      <c r="AA113" s="65"/>
      <c r="AB113" s="62"/>
      <c r="AC113" s="62"/>
      <c r="AD113" s="62"/>
      <c r="AE113" s="62"/>
      <c r="AF113" s="62"/>
      <c r="AG113" s="62"/>
      <c r="AH113" s="64"/>
      <c r="AI113" s="64"/>
      <c r="AJ113" s="64"/>
      <c r="AK113" s="64"/>
      <c r="AL113" s="64"/>
      <c r="AM113" s="64"/>
      <c r="AN113" s="62"/>
      <c r="AO113" s="62"/>
      <c r="AP113" s="62"/>
      <c r="AQ113" s="62"/>
      <c r="AR113" s="64"/>
      <c r="AS113" s="64"/>
      <c r="AT113" s="64"/>
      <c r="AU113" s="64"/>
      <c r="AV113" s="64"/>
      <c r="AW113" s="64"/>
      <c r="AX113" s="62"/>
      <c r="AY113" s="62"/>
      <c r="AZ113" s="62"/>
      <c r="BA113" s="62"/>
      <c r="BB113" s="62"/>
      <c r="BC113" s="62"/>
      <c r="BD113" s="62"/>
      <c r="BE113" s="64"/>
      <c r="BF113" s="64"/>
      <c r="BG113" s="64"/>
      <c r="BH113" s="64"/>
      <c r="BI113" s="64"/>
      <c r="BJ113" s="64"/>
      <c r="BK113" s="64"/>
      <c r="BL113" s="55"/>
      <c r="BM113" s="62"/>
      <c r="BN113" s="62"/>
      <c r="BO113" s="62"/>
      <c r="BP113" s="62"/>
      <c r="BQ113" s="62"/>
      <c r="BR113" s="62"/>
      <c r="BS113" s="62"/>
      <c r="BT113" s="62"/>
      <c r="BU113" s="66"/>
      <c r="BV113" s="66"/>
      <c r="BW113" s="66"/>
      <c r="BX113" s="66"/>
      <c r="BY113" s="66"/>
      <c r="BZ113" s="66"/>
      <c r="CA113" s="64"/>
      <c r="CB113" s="307"/>
      <c r="CC113" s="58" t="s">
        <v>59</v>
      </c>
      <c r="CD113" s="58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2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2"/>
      <c r="GA113" s="62"/>
      <c r="GB113" s="62"/>
      <c r="GC113" s="62"/>
      <c r="GD113" s="62"/>
      <c r="GE113" s="62"/>
      <c r="GF113" s="62"/>
      <c r="GG113" s="62"/>
      <c r="GH113" s="62"/>
      <c r="GI113" s="62"/>
      <c r="GJ113" s="62"/>
      <c r="GK113" s="62"/>
      <c r="GL113" s="62"/>
      <c r="GM113" s="62"/>
      <c r="GN113" s="62"/>
      <c r="GO113" s="62"/>
      <c r="GP113" s="62"/>
      <c r="GQ113" s="62"/>
      <c r="GR113" s="62"/>
      <c r="GS113" s="62"/>
      <c r="GT113" s="62"/>
      <c r="GU113" s="62"/>
      <c r="GV113" s="62"/>
      <c r="GW113" s="62"/>
      <c r="GX113" s="62"/>
      <c r="GY113" s="62"/>
      <c r="GZ113" s="62"/>
      <c r="HA113" s="62"/>
      <c r="HB113" s="62"/>
      <c r="HC113" s="62"/>
      <c r="HD113" s="62"/>
      <c r="HE113" s="62"/>
      <c r="HF113" s="62"/>
      <c r="HG113" s="62"/>
      <c r="HH113" s="62"/>
      <c r="HI113" s="62"/>
      <c r="HJ113" s="62"/>
      <c r="HK113" s="62"/>
      <c r="HL113" s="62"/>
      <c r="HM113" s="62"/>
      <c r="HN113" s="62"/>
      <c r="HO113" s="62"/>
      <c r="HP113" s="62"/>
      <c r="HQ113" s="62"/>
      <c r="HR113" s="62"/>
      <c r="HS113" s="62"/>
      <c r="HT113" s="62"/>
      <c r="HU113" s="62"/>
      <c r="HV113" s="62"/>
      <c r="HW113" s="62"/>
      <c r="HX113" s="62"/>
      <c r="HY113" s="62"/>
      <c r="HZ113" s="62"/>
      <c r="IA113" s="62"/>
      <c r="IB113" s="62"/>
      <c r="IC113" s="62"/>
      <c r="ID113" s="62"/>
      <c r="IE113" s="62"/>
      <c r="IF113" s="62"/>
      <c r="IG113" s="62"/>
      <c r="IH113" s="62"/>
      <c r="II113" s="62"/>
      <c r="IJ113" s="62"/>
      <c r="IK113" s="62"/>
      <c r="IL113" s="62"/>
      <c r="IM113" s="62"/>
      <c r="IN113" s="62"/>
      <c r="IO113" s="62"/>
      <c r="IP113" s="62"/>
    </row>
    <row r="114" spans="1:250" ht="21" customHeight="1" x14ac:dyDescent="0.15">
      <c r="A114" s="40" t="s">
        <v>245</v>
      </c>
      <c r="B114" s="41">
        <v>1716</v>
      </c>
      <c r="C114" s="42" t="s">
        <v>115</v>
      </c>
      <c r="D114" s="43">
        <v>2012</v>
      </c>
      <c r="E114" s="43"/>
      <c r="F114" s="38"/>
      <c r="G114" s="42" t="s">
        <v>115</v>
      </c>
      <c r="H114" s="48"/>
      <c r="I114" s="44" t="s">
        <v>74</v>
      </c>
      <c r="J114" s="45" t="s">
        <v>116</v>
      </c>
      <c r="K114" s="45" t="s">
        <v>117</v>
      </c>
      <c r="L114" s="42" t="s">
        <v>115</v>
      </c>
      <c r="M114" s="40" t="s">
        <v>118</v>
      </c>
      <c r="N114" s="30"/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7"/>
      <c r="AB114" s="30"/>
      <c r="AC114" s="33">
        <v>0</v>
      </c>
      <c r="AD114" s="33">
        <v>0</v>
      </c>
      <c r="AE114" s="33">
        <v>0</v>
      </c>
      <c r="AF114" s="33">
        <v>0</v>
      </c>
      <c r="AG114" s="33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30"/>
      <c r="AO114" s="33">
        <v>0</v>
      </c>
      <c r="AP114" s="33">
        <v>0</v>
      </c>
      <c r="AQ114" s="33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30"/>
      <c r="AY114" s="33">
        <v>1</v>
      </c>
      <c r="AZ114" s="33">
        <v>1</v>
      </c>
      <c r="BA114" s="33">
        <v>1</v>
      </c>
      <c r="BB114" s="33">
        <v>1</v>
      </c>
      <c r="BC114" s="33">
        <v>1</v>
      </c>
      <c r="BD114" s="33">
        <v>1</v>
      </c>
      <c r="BE114" s="46">
        <v>1</v>
      </c>
      <c r="BF114" s="46">
        <v>1</v>
      </c>
      <c r="BG114" s="46">
        <v>1</v>
      </c>
      <c r="BH114" s="46">
        <v>1</v>
      </c>
      <c r="BI114" s="46">
        <v>1</v>
      </c>
      <c r="BJ114" s="46">
        <v>1</v>
      </c>
      <c r="BK114" s="46"/>
      <c r="BL114" s="45"/>
      <c r="BM114" s="48"/>
      <c r="BN114" s="48">
        <v>1.2999974000000001</v>
      </c>
      <c r="BO114" s="48">
        <v>1.3499973000000001</v>
      </c>
      <c r="BP114" s="48">
        <v>1.4960599999999999</v>
      </c>
      <c r="BQ114" s="48">
        <v>2.9133800000000001</v>
      </c>
      <c r="BR114" s="48">
        <v>3.7401499999999999</v>
      </c>
      <c r="BS114" s="48">
        <v>4.59</v>
      </c>
      <c r="BT114" s="33">
        <v>5.44</v>
      </c>
      <c r="BU114" s="48">
        <v>6.17</v>
      </c>
      <c r="BV114" s="48">
        <v>6.7</v>
      </c>
      <c r="BW114" s="48">
        <v>7.34</v>
      </c>
      <c r="BX114" s="48">
        <v>7.85</v>
      </c>
      <c r="BY114" s="48">
        <v>8.4600000000000009</v>
      </c>
      <c r="BZ114" s="48">
        <v>9.15</v>
      </c>
      <c r="CA114" s="46"/>
      <c r="CB114" s="306">
        <f>SLOPE(BN114:BZ114,BN$3:BZ$3)</f>
        <v>0.65347795452261304</v>
      </c>
      <c r="CC114" s="49">
        <v>41046</v>
      </c>
      <c r="CD114" s="5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  <c r="IO114" s="30"/>
      <c r="IP114" s="30"/>
    </row>
    <row r="115" spans="1:250" ht="21" customHeight="1" x14ac:dyDescent="0.15">
      <c r="A115" s="55" t="s">
        <v>246</v>
      </c>
      <c r="B115" s="68">
        <v>1712</v>
      </c>
      <c r="C115" s="128" t="s">
        <v>58</v>
      </c>
      <c r="D115" s="129" t="s">
        <v>59</v>
      </c>
      <c r="E115" s="59"/>
      <c r="F115" s="60"/>
      <c r="G115" s="104"/>
      <c r="H115" s="62"/>
      <c r="I115" s="63"/>
      <c r="J115" s="55"/>
      <c r="K115" s="139"/>
      <c r="L115" s="104"/>
      <c r="M115" s="55" t="s">
        <v>60</v>
      </c>
      <c r="N115" s="62"/>
      <c r="O115" s="62"/>
      <c r="P115" s="62"/>
      <c r="Q115" s="62"/>
      <c r="R115" s="62"/>
      <c r="S115" s="62"/>
      <c r="T115" s="62"/>
      <c r="U115" s="64"/>
      <c r="V115" s="64"/>
      <c r="W115" s="64"/>
      <c r="X115" s="64"/>
      <c r="Y115" s="64"/>
      <c r="Z115" s="64"/>
      <c r="AA115" s="65"/>
      <c r="AB115" s="62"/>
      <c r="AC115" s="62"/>
      <c r="AD115" s="62"/>
      <c r="AE115" s="62"/>
      <c r="AF115" s="62"/>
      <c r="AG115" s="62"/>
      <c r="AH115" s="64"/>
      <c r="AI115" s="64"/>
      <c r="AJ115" s="64"/>
      <c r="AK115" s="64"/>
      <c r="AL115" s="64"/>
      <c r="AM115" s="64"/>
      <c r="AN115" s="62"/>
      <c r="AO115" s="62"/>
      <c r="AP115" s="62"/>
      <c r="AQ115" s="62"/>
      <c r="AR115" s="64"/>
      <c r="AS115" s="64"/>
      <c r="AT115" s="64"/>
      <c r="AU115" s="64"/>
      <c r="AV115" s="64"/>
      <c r="AW115" s="64"/>
      <c r="AX115" s="62"/>
      <c r="AY115" s="62"/>
      <c r="AZ115" s="62"/>
      <c r="BA115" s="62"/>
      <c r="BB115" s="62"/>
      <c r="BC115" s="62"/>
      <c r="BD115" s="62"/>
      <c r="BE115" s="64"/>
      <c r="BF115" s="64"/>
      <c r="BG115" s="64"/>
      <c r="BH115" s="64"/>
      <c r="BI115" s="64"/>
      <c r="BJ115" s="64"/>
      <c r="BK115" s="64"/>
      <c r="BL115" s="55"/>
      <c r="BM115" s="62"/>
      <c r="BN115" s="62"/>
      <c r="BO115" s="62"/>
      <c r="BP115" s="62"/>
      <c r="BQ115" s="62"/>
      <c r="BR115" s="62"/>
      <c r="BS115" s="62"/>
      <c r="BT115" s="62"/>
      <c r="BU115" s="66"/>
      <c r="BV115" s="66"/>
      <c r="BW115" s="66"/>
      <c r="BX115" s="66"/>
      <c r="BY115" s="66"/>
      <c r="BZ115" s="66"/>
      <c r="CA115" s="64"/>
      <c r="CB115" s="307"/>
      <c r="CC115" s="58" t="s">
        <v>59</v>
      </c>
      <c r="CD115" s="58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2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62"/>
      <c r="GB115" s="62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62"/>
      <c r="HG115" s="62"/>
      <c r="HH115" s="62"/>
      <c r="HI115" s="62"/>
      <c r="HJ115" s="62"/>
      <c r="HK115" s="62"/>
      <c r="HL115" s="62"/>
      <c r="HM115" s="62"/>
      <c r="HN115" s="62"/>
      <c r="HO115" s="62"/>
      <c r="HP115" s="62"/>
      <c r="HQ115" s="62"/>
      <c r="HR115" s="62"/>
      <c r="HS115" s="62"/>
      <c r="HT115" s="62"/>
      <c r="HU115" s="62"/>
      <c r="HV115" s="62"/>
      <c r="HW115" s="62"/>
      <c r="HX115" s="62"/>
      <c r="HY115" s="62"/>
      <c r="HZ115" s="62"/>
      <c r="IA115" s="62"/>
      <c r="IB115" s="62"/>
      <c r="IC115" s="62"/>
      <c r="ID115" s="62"/>
      <c r="IE115" s="62"/>
      <c r="IF115" s="62"/>
      <c r="IG115" s="62"/>
      <c r="IH115" s="62"/>
      <c r="II115" s="62"/>
      <c r="IJ115" s="62"/>
      <c r="IK115" s="62"/>
      <c r="IL115" s="62"/>
      <c r="IM115" s="62"/>
      <c r="IN115" s="62"/>
      <c r="IO115" s="62"/>
      <c r="IP115" s="62"/>
    </row>
    <row r="116" spans="1:250" ht="21" customHeight="1" x14ac:dyDescent="0.15">
      <c r="A116" s="40" t="s">
        <v>247</v>
      </c>
      <c r="B116" s="41">
        <v>1706</v>
      </c>
      <c r="C116" s="42" t="s">
        <v>72</v>
      </c>
      <c r="D116" s="43">
        <v>2012</v>
      </c>
      <c r="E116" s="43"/>
      <c r="F116" s="38"/>
      <c r="G116" s="42" t="s">
        <v>72</v>
      </c>
      <c r="H116" s="48"/>
      <c r="I116" s="44" t="s">
        <v>74</v>
      </c>
      <c r="J116" s="45" t="s">
        <v>75</v>
      </c>
      <c r="K116" s="45" t="s">
        <v>76</v>
      </c>
      <c r="L116" s="42" t="s">
        <v>72</v>
      </c>
      <c r="M116" s="40" t="s">
        <v>77</v>
      </c>
      <c r="N116" s="30"/>
      <c r="O116" s="33">
        <v>0</v>
      </c>
      <c r="P116" s="33">
        <v>0</v>
      </c>
      <c r="Q116" s="33">
        <v>0</v>
      </c>
      <c r="R116" s="33">
        <v>0</v>
      </c>
      <c r="S116" s="33">
        <v>0</v>
      </c>
      <c r="T116" s="33">
        <v>0</v>
      </c>
      <c r="U116" s="46">
        <v>2</v>
      </c>
      <c r="V116" s="46">
        <v>0</v>
      </c>
      <c r="W116" s="46">
        <v>2</v>
      </c>
      <c r="X116" s="46">
        <v>2</v>
      </c>
      <c r="Y116" s="46">
        <v>2</v>
      </c>
      <c r="Z116" s="46">
        <v>0</v>
      </c>
      <c r="AA116" s="44" t="s">
        <v>31</v>
      </c>
      <c r="AB116" s="30"/>
      <c r="AC116" s="33">
        <v>0</v>
      </c>
      <c r="AD116" s="33">
        <v>0</v>
      </c>
      <c r="AE116" s="33">
        <v>0</v>
      </c>
      <c r="AF116" s="33">
        <v>15</v>
      </c>
      <c r="AG116" s="33">
        <v>0</v>
      </c>
      <c r="AH116" s="46">
        <v>15</v>
      </c>
      <c r="AI116" s="46">
        <v>40</v>
      </c>
      <c r="AJ116" s="46">
        <v>0</v>
      </c>
      <c r="AK116" s="46">
        <v>0</v>
      </c>
      <c r="AL116" s="46">
        <v>0</v>
      </c>
      <c r="AM116" s="46">
        <v>0</v>
      </c>
      <c r="AN116" s="30"/>
      <c r="AO116" s="33">
        <v>0</v>
      </c>
      <c r="AP116" s="33">
        <v>0</v>
      </c>
      <c r="AQ116" s="33">
        <v>0</v>
      </c>
      <c r="AR116" s="46">
        <v>0</v>
      </c>
      <c r="AS116" s="46">
        <v>0</v>
      </c>
      <c r="AT116" s="46">
        <v>0</v>
      </c>
      <c r="AU116" s="46">
        <v>0</v>
      </c>
      <c r="AV116" s="46">
        <v>0</v>
      </c>
      <c r="AW116" s="46">
        <v>0</v>
      </c>
      <c r="AX116" s="30"/>
      <c r="AY116" s="33">
        <v>1</v>
      </c>
      <c r="AZ116" s="33">
        <v>1</v>
      </c>
      <c r="BA116" s="33">
        <v>1</v>
      </c>
      <c r="BB116" s="33">
        <v>2</v>
      </c>
      <c r="BC116" s="33">
        <v>1</v>
      </c>
      <c r="BD116" s="33">
        <v>1</v>
      </c>
      <c r="BE116" s="46">
        <v>2</v>
      </c>
      <c r="BF116" s="46">
        <v>2</v>
      </c>
      <c r="BG116" s="46">
        <v>2</v>
      </c>
      <c r="BH116" s="46">
        <v>1</v>
      </c>
      <c r="BI116" s="46">
        <v>1</v>
      </c>
      <c r="BJ116" s="46">
        <v>1</v>
      </c>
      <c r="BK116" s="46"/>
      <c r="BL116" s="45"/>
      <c r="BM116" s="48"/>
      <c r="BN116" s="48">
        <v>1.6999966</v>
      </c>
      <c r="BO116" s="48">
        <v>1.6499967</v>
      </c>
      <c r="BP116" s="48">
        <v>1.8110200000000001</v>
      </c>
      <c r="BQ116" s="48">
        <v>3.0314899999999998</v>
      </c>
      <c r="BR116" s="48">
        <v>3.8188900000000001</v>
      </c>
      <c r="BS116" s="48">
        <v>4.7300000000000004</v>
      </c>
      <c r="BT116" s="33">
        <v>5.53</v>
      </c>
      <c r="BU116" s="48">
        <v>6.39</v>
      </c>
      <c r="BV116" s="48">
        <v>7.07</v>
      </c>
      <c r="BW116" s="48">
        <v>7.74</v>
      </c>
      <c r="BX116" s="48">
        <v>8.32</v>
      </c>
      <c r="BY116" s="48">
        <v>8.77</v>
      </c>
      <c r="BZ116" s="48">
        <v>9.4700000000000006</v>
      </c>
      <c r="CA116" s="46"/>
      <c r="CB116" s="306">
        <f>SLOPE(BN116:BZ116,BN$3:BZ$3)</f>
        <v>0.6604699198492463</v>
      </c>
      <c r="CC116" s="49">
        <v>41046</v>
      </c>
      <c r="CD116" s="5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</row>
    <row r="117" spans="1:250" ht="21" customHeight="1" x14ac:dyDescent="0.15">
      <c r="A117" s="55" t="s">
        <v>248</v>
      </c>
      <c r="B117" s="56"/>
      <c r="C117" s="128" t="s">
        <v>249</v>
      </c>
      <c r="D117" s="129" t="s">
        <v>59</v>
      </c>
      <c r="E117" s="59"/>
      <c r="F117" s="60"/>
      <c r="G117" s="104"/>
      <c r="H117" s="62"/>
      <c r="I117" s="63"/>
      <c r="J117" s="55"/>
      <c r="K117" s="139"/>
      <c r="L117" s="104"/>
      <c r="M117" s="55" t="s">
        <v>88</v>
      </c>
      <c r="N117" s="62"/>
      <c r="O117" s="62"/>
      <c r="P117" s="62"/>
      <c r="Q117" s="62"/>
      <c r="R117" s="62"/>
      <c r="S117" s="62"/>
      <c r="T117" s="62"/>
      <c r="U117" s="64"/>
      <c r="V117" s="64"/>
      <c r="W117" s="64"/>
      <c r="X117" s="64"/>
      <c r="Y117" s="64"/>
      <c r="Z117" s="64"/>
      <c r="AA117" s="65"/>
      <c r="AB117" s="62"/>
      <c r="AC117" s="62"/>
      <c r="AD117" s="62"/>
      <c r="AE117" s="62"/>
      <c r="AF117" s="62"/>
      <c r="AG117" s="62"/>
      <c r="AH117" s="64"/>
      <c r="AI117" s="64"/>
      <c r="AJ117" s="64"/>
      <c r="AK117" s="64"/>
      <c r="AL117" s="64"/>
      <c r="AM117" s="64"/>
      <c r="AN117" s="62"/>
      <c r="AO117" s="62"/>
      <c r="AP117" s="62"/>
      <c r="AQ117" s="62"/>
      <c r="AR117" s="64"/>
      <c r="AS117" s="64"/>
      <c r="AT117" s="64"/>
      <c r="AU117" s="64"/>
      <c r="AV117" s="64"/>
      <c r="AW117" s="64"/>
      <c r="AX117" s="62"/>
      <c r="AY117" s="62"/>
      <c r="AZ117" s="62"/>
      <c r="BA117" s="62"/>
      <c r="BB117" s="62"/>
      <c r="BC117" s="62"/>
      <c r="BD117" s="62"/>
      <c r="BE117" s="64"/>
      <c r="BF117" s="64"/>
      <c r="BG117" s="64"/>
      <c r="BH117" s="64"/>
      <c r="BI117" s="64"/>
      <c r="BJ117" s="64"/>
      <c r="BK117" s="64"/>
      <c r="BL117" s="55"/>
      <c r="BM117" s="62"/>
      <c r="BN117" s="62"/>
      <c r="BO117" s="62"/>
      <c r="BP117" s="62"/>
      <c r="BQ117" s="62"/>
      <c r="BR117" s="62"/>
      <c r="BS117" s="62"/>
      <c r="BT117" s="62"/>
      <c r="BU117" s="66"/>
      <c r="BV117" s="66"/>
      <c r="BW117" s="66"/>
      <c r="BX117" s="66"/>
      <c r="BY117" s="66"/>
      <c r="BZ117" s="66"/>
      <c r="CA117" s="64"/>
      <c r="CB117" s="307"/>
      <c r="CC117" s="58" t="s">
        <v>59</v>
      </c>
      <c r="CD117" s="58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2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62"/>
      <c r="GB117" s="62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62"/>
      <c r="HG117" s="62"/>
      <c r="HH117" s="62"/>
      <c r="HI117" s="62"/>
      <c r="HJ117" s="62"/>
      <c r="HK117" s="62"/>
      <c r="HL117" s="62"/>
      <c r="HM117" s="62"/>
      <c r="HN117" s="62"/>
      <c r="HO117" s="62"/>
      <c r="HP117" s="62"/>
      <c r="HQ117" s="62"/>
      <c r="HR117" s="62"/>
      <c r="HS117" s="62"/>
      <c r="HT117" s="62"/>
      <c r="HU117" s="62"/>
      <c r="HV117" s="62"/>
      <c r="HW117" s="62"/>
      <c r="HX117" s="62"/>
      <c r="HY117" s="62"/>
      <c r="HZ117" s="62"/>
      <c r="IA117" s="62"/>
      <c r="IB117" s="62"/>
      <c r="IC117" s="62"/>
      <c r="ID117" s="62"/>
      <c r="IE117" s="62"/>
      <c r="IF117" s="62"/>
      <c r="IG117" s="62"/>
      <c r="IH117" s="62"/>
      <c r="II117" s="62"/>
      <c r="IJ117" s="62"/>
      <c r="IK117" s="62"/>
      <c r="IL117" s="62"/>
      <c r="IM117" s="62"/>
      <c r="IN117" s="62"/>
      <c r="IO117" s="62"/>
      <c r="IP117" s="62"/>
    </row>
    <row r="118" spans="1:250" ht="21" customHeight="1" x14ac:dyDescent="0.15">
      <c r="A118" s="40" t="s">
        <v>250</v>
      </c>
      <c r="B118" s="41">
        <v>1700</v>
      </c>
      <c r="C118" s="42"/>
      <c r="D118" s="43"/>
      <c r="E118" s="43"/>
      <c r="F118" s="38"/>
      <c r="G118" s="42"/>
      <c r="H118" s="48"/>
      <c r="I118" s="98"/>
      <c r="J118" s="45"/>
      <c r="K118" s="48"/>
      <c r="L118" s="42"/>
      <c r="M118" s="40"/>
      <c r="N118" s="30"/>
      <c r="O118" s="30"/>
      <c r="P118" s="30"/>
      <c r="Q118" s="30"/>
      <c r="R118" s="30"/>
      <c r="S118" s="30"/>
      <c r="T118" s="30"/>
      <c r="U118" s="46"/>
      <c r="V118" s="46"/>
      <c r="W118" s="46"/>
      <c r="X118" s="46"/>
      <c r="Y118" s="46"/>
      <c r="Z118" s="46"/>
      <c r="AA118" s="47"/>
      <c r="AB118" s="30"/>
      <c r="AC118" s="30"/>
      <c r="AD118" s="30"/>
      <c r="AE118" s="30"/>
      <c r="AF118" s="30"/>
      <c r="AG118" s="30"/>
      <c r="AH118" s="46"/>
      <c r="AI118" s="46"/>
      <c r="AJ118" s="46"/>
      <c r="AK118" s="46"/>
      <c r="AL118" s="46"/>
      <c r="AM118" s="46"/>
      <c r="AN118" s="30"/>
      <c r="AO118" s="30"/>
      <c r="AP118" s="30"/>
      <c r="AQ118" s="30"/>
      <c r="AR118" s="46"/>
      <c r="AS118" s="46"/>
      <c r="AT118" s="46"/>
      <c r="AU118" s="46"/>
      <c r="AV118" s="46"/>
      <c r="AW118" s="46"/>
      <c r="AX118" s="30"/>
      <c r="AY118" s="30"/>
      <c r="AZ118" s="30"/>
      <c r="BA118" s="30"/>
      <c r="BB118" s="30"/>
      <c r="BC118" s="30"/>
      <c r="BD118" s="30"/>
      <c r="BE118" s="46"/>
      <c r="BF118" s="46"/>
      <c r="BG118" s="46"/>
      <c r="BH118" s="46"/>
      <c r="BI118" s="46"/>
      <c r="BJ118" s="46"/>
      <c r="BK118" s="46"/>
      <c r="BL118" s="45"/>
      <c r="BM118" s="48"/>
      <c r="BN118" s="48"/>
      <c r="BO118" s="48"/>
      <c r="BP118" s="48"/>
      <c r="BQ118" s="48"/>
      <c r="BR118" s="48"/>
      <c r="BS118" s="48"/>
      <c r="BT118" s="30"/>
      <c r="BU118" s="48"/>
      <c r="BV118" s="48"/>
      <c r="BW118" s="48"/>
      <c r="BX118" s="48"/>
      <c r="BY118" s="48"/>
      <c r="BZ118" s="48"/>
      <c r="CA118" s="46"/>
      <c r="CB118" s="306"/>
      <c r="CC118" s="49"/>
      <c r="CD118" s="5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0"/>
      <c r="HC118" s="30"/>
      <c r="HD118" s="30"/>
      <c r="HE118" s="30"/>
      <c r="HF118" s="30"/>
      <c r="HG118" s="30"/>
      <c r="HH118" s="30"/>
      <c r="HI118" s="30"/>
      <c r="HJ118" s="30"/>
      <c r="HK118" s="30"/>
      <c r="HL118" s="30"/>
      <c r="HM118" s="30"/>
      <c r="HN118" s="30"/>
      <c r="HO118" s="30"/>
      <c r="HP118" s="30"/>
      <c r="HQ118" s="30"/>
      <c r="HR118" s="30"/>
      <c r="HS118" s="30"/>
      <c r="HT118" s="30"/>
      <c r="HU118" s="30"/>
      <c r="HV118" s="30"/>
      <c r="HW118" s="30"/>
      <c r="HX118" s="30"/>
      <c r="HY118" s="30"/>
      <c r="HZ118" s="30"/>
      <c r="IA118" s="30"/>
      <c r="IB118" s="30"/>
      <c r="IC118" s="30"/>
      <c r="ID118" s="30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  <c r="IO118" s="30"/>
      <c r="IP118" s="30"/>
    </row>
    <row r="119" spans="1:250" ht="21" customHeight="1" x14ac:dyDescent="0.15">
      <c r="A119" s="40" t="s">
        <v>251</v>
      </c>
      <c r="B119" s="114" t="s">
        <v>252</v>
      </c>
      <c r="C119" s="29"/>
      <c r="D119" s="27"/>
      <c r="E119" s="43"/>
      <c r="F119" s="38"/>
      <c r="G119" s="29"/>
      <c r="H119" s="48"/>
      <c r="I119" s="98"/>
      <c r="J119" s="30"/>
      <c r="K119" s="48"/>
      <c r="L119" s="29"/>
      <c r="M119" s="53"/>
      <c r="N119" s="30"/>
      <c r="O119" s="30"/>
      <c r="P119" s="30"/>
      <c r="Q119" s="30"/>
      <c r="R119" s="30"/>
      <c r="S119" s="30"/>
      <c r="T119" s="30"/>
      <c r="U119" s="46"/>
      <c r="V119" s="46"/>
      <c r="W119" s="46"/>
      <c r="X119" s="46"/>
      <c r="Y119" s="46"/>
      <c r="Z119" s="46"/>
      <c r="AA119" s="47"/>
      <c r="AB119" s="30"/>
      <c r="AC119" s="30"/>
      <c r="AD119" s="30"/>
      <c r="AE119" s="30"/>
      <c r="AF119" s="30"/>
      <c r="AG119" s="30"/>
      <c r="AH119" s="46"/>
      <c r="AI119" s="46"/>
      <c r="AJ119" s="46"/>
      <c r="AK119" s="46"/>
      <c r="AL119" s="46"/>
      <c r="AM119" s="46"/>
      <c r="AN119" s="30"/>
      <c r="AO119" s="30"/>
      <c r="AP119" s="30"/>
      <c r="AQ119" s="30"/>
      <c r="AR119" s="46"/>
      <c r="AS119" s="46"/>
      <c r="AT119" s="46"/>
      <c r="AU119" s="46"/>
      <c r="AV119" s="46"/>
      <c r="AW119" s="46"/>
      <c r="AX119" s="30"/>
      <c r="AY119" s="30"/>
      <c r="AZ119" s="30"/>
      <c r="BA119" s="30"/>
      <c r="BB119" s="30"/>
      <c r="BC119" s="30"/>
      <c r="BD119" s="54"/>
      <c r="BE119" s="46"/>
      <c r="BF119" s="46"/>
      <c r="BG119" s="46"/>
      <c r="BH119" s="46"/>
      <c r="BI119" s="46"/>
      <c r="BJ119" s="46"/>
      <c r="BK119" s="46"/>
      <c r="BL119" s="45"/>
      <c r="BM119" s="48"/>
      <c r="BN119" s="48"/>
      <c r="BO119" s="48"/>
      <c r="BP119" s="48"/>
      <c r="BQ119" s="48"/>
      <c r="BR119" s="48"/>
      <c r="BS119" s="48"/>
      <c r="BT119" s="30"/>
      <c r="BU119" s="48"/>
      <c r="BV119" s="48"/>
      <c r="BW119" s="48"/>
      <c r="BX119" s="48"/>
      <c r="BY119" s="48"/>
      <c r="BZ119" s="48"/>
      <c r="CA119" s="46"/>
      <c r="CB119" s="306"/>
      <c r="CC119" s="49"/>
      <c r="CD119" s="27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0"/>
      <c r="HC119" s="30"/>
      <c r="HD119" s="30"/>
      <c r="HE119" s="30"/>
      <c r="HF119" s="30"/>
      <c r="HG119" s="30"/>
      <c r="HH119" s="30"/>
      <c r="HI119" s="30"/>
      <c r="HJ119" s="30"/>
      <c r="HK119" s="30"/>
      <c r="HL119" s="30"/>
      <c r="HM119" s="30"/>
      <c r="HN119" s="30"/>
      <c r="HO119" s="30"/>
      <c r="HP119" s="30"/>
      <c r="HQ119" s="30"/>
      <c r="HR119" s="30"/>
      <c r="HS119" s="30"/>
      <c r="HT119" s="30"/>
      <c r="HU119" s="30"/>
      <c r="HV119" s="30"/>
      <c r="HW119" s="30"/>
      <c r="HX119" s="30"/>
      <c r="HY119" s="30"/>
      <c r="HZ119" s="30"/>
      <c r="IA119" s="30"/>
      <c r="IB119" s="30"/>
      <c r="IC119" s="30"/>
      <c r="ID119" s="30"/>
      <c r="IE119" s="30"/>
      <c r="IF119" s="30"/>
      <c r="IG119" s="30"/>
      <c r="IH119" s="30"/>
      <c r="II119" s="30"/>
      <c r="IJ119" s="30"/>
      <c r="IK119" s="30"/>
      <c r="IL119" s="30"/>
      <c r="IM119" s="30"/>
      <c r="IN119" s="30"/>
      <c r="IO119" s="30"/>
      <c r="IP119" s="30"/>
    </row>
    <row r="120" spans="1:250" ht="21" customHeight="1" x14ac:dyDescent="0.15">
      <c r="A120" s="55" t="s">
        <v>253</v>
      </c>
      <c r="B120" s="111" t="s">
        <v>254</v>
      </c>
      <c r="C120" s="62"/>
      <c r="D120" s="58" t="s">
        <v>61</v>
      </c>
      <c r="E120" s="59"/>
      <c r="F120" s="60"/>
      <c r="G120" s="138"/>
      <c r="H120" s="62"/>
      <c r="I120" s="63"/>
      <c r="J120" s="55"/>
      <c r="K120" s="62"/>
      <c r="L120" s="62"/>
      <c r="M120" s="55" t="s">
        <v>255</v>
      </c>
      <c r="N120" s="62"/>
      <c r="O120" s="62"/>
      <c r="P120" s="62"/>
      <c r="Q120" s="62"/>
      <c r="R120" s="62"/>
      <c r="S120" s="62"/>
      <c r="T120" s="62"/>
      <c r="U120" s="64"/>
      <c r="V120" s="64"/>
      <c r="W120" s="64"/>
      <c r="X120" s="64"/>
      <c r="Y120" s="64"/>
      <c r="Z120" s="64"/>
      <c r="AA120" s="65"/>
      <c r="AB120" s="62"/>
      <c r="AC120" s="62"/>
      <c r="AD120" s="62"/>
      <c r="AE120" s="62"/>
      <c r="AF120" s="62"/>
      <c r="AG120" s="62"/>
      <c r="AH120" s="64"/>
      <c r="AI120" s="64"/>
      <c r="AJ120" s="64"/>
      <c r="AK120" s="64"/>
      <c r="AL120" s="64"/>
      <c r="AM120" s="64"/>
      <c r="AN120" s="62"/>
      <c r="AO120" s="62"/>
      <c r="AP120" s="62"/>
      <c r="AQ120" s="62"/>
      <c r="AR120" s="64"/>
      <c r="AS120" s="64"/>
      <c r="AT120" s="64"/>
      <c r="AU120" s="64"/>
      <c r="AV120" s="64"/>
      <c r="AW120" s="64"/>
      <c r="AX120" s="62"/>
      <c r="AY120" s="62"/>
      <c r="AZ120" s="62"/>
      <c r="BA120" s="62"/>
      <c r="BB120" s="62"/>
      <c r="BC120" s="62"/>
      <c r="BD120" s="110"/>
      <c r="BE120" s="64"/>
      <c r="BF120" s="64"/>
      <c r="BG120" s="64"/>
      <c r="BH120" s="64"/>
      <c r="BI120" s="64"/>
      <c r="BJ120" s="64"/>
      <c r="BK120" s="64"/>
      <c r="BL120" s="55"/>
      <c r="BM120" s="62"/>
      <c r="BN120" s="62"/>
      <c r="BO120" s="62"/>
      <c r="BP120" s="62"/>
      <c r="BQ120" s="62"/>
      <c r="BR120" s="62"/>
      <c r="BS120" s="62"/>
      <c r="BT120" s="62"/>
      <c r="BU120" s="66"/>
      <c r="BV120" s="66"/>
      <c r="BW120" s="66"/>
      <c r="BX120" s="66"/>
      <c r="BY120" s="66"/>
      <c r="BZ120" s="66"/>
      <c r="CA120" s="64"/>
      <c r="CB120" s="307"/>
      <c r="CC120" s="58" t="s">
        <v>61</v>
      </c>
      <c r="CD120" s="58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2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2"/>
      <c r="GA120" s="62"/>
      <c r="GB120" s="62"/>
      <c r="GC120" s="62"/>
      <c r="GD120" s="62"/>
      <c r="GE120" s="62"/>
      <c r="GF120" s="62"/>
      <c r="GG120" s="62"/>
      <c r="GH120" s="62"/>
      <c r="GI120" s="62"/>
      <c r="GJ120" s="62"/>
      <c r="GK120" s="62"/>
      <c r="GL120" s="62"/>
      <c r="GM120" s="62"/>
      <c r="GN120" s="62"/>
      <c r="GO120" s="62"/>
      <c r="GP120" s="62"/>
      <c r="GQ120" s="62"/>
      <c r="GR120" s="62"/>
      <c r="GS120" s="62"/>
      <c r="GT120" s="62"/>
      <c r="GU120" s="62"/>
      <c r="GV120" s="62"/>
      <c r="GW120" s="62"/>
      <c r="GX120" s="62"/>
      <c r="GY120" s="62"/>
      <c r="GZ120" s="62"/>
      <c r="HA120" s="62"/>
      <c r="HB120" s="62"/>
      <c r="HC120" s="62"/>
      <c r="HD120" s="62"/>
      <c r="HE120" s="62"/>
      <c r="HF120" s="62"/>
      <c r="HG120" s="62"/>
      <c r="HH120" s="62"/>
      <c r="HI120" s="62"/>
      <c r="HJ120" s="62"/>
      <c r="HK120" s="62"/>
      <c r="HL120" s="62"/>
      <c r="HM120" s="62"/>
      <c r="HN120" s="62"/>
      <c r="HO120" s="62"/>
      <c r="HP120" s="62"/>
      <c r="HQ120" s="62"/>
      <c r="HR120" s="62"/>
      <c r="HS120" s="62"/>
      <c r="HT120" s="62"/>
      <c r="HU120" s="62"/>
      <c r="HV120" s="62"/>
      <c r="HW120" s="62"/>
      <c r="HX120" s="62"/>
      <c r="HY120" s="62"/>
      <c r="HZ120" s="62"/>
      <c r="IA120" s="62"/>
      <c r="IB120" s="62"/>
      <c r="IC120" s="62"/>
      <c r="ID120" s="62"/>
      <c r="IE120" s="62"/>
      <c r="IF120" s="62"/>
      <c r="IG120" s="62"/>
      <c r="IH120" s="62"/>
      <c r="II120" s="62"/>
      <c r="IJ120" s="62"/>
      <c r="IK120" s="62"/>
      <c r="IL120" s="62"/>
      <c r="IM120" s="62"/>
      <c r="IN120" s="62"/>
      <c r="IO120" s="62"/>
      <c r="IP120" s="62"/>
    </row>
    <row r="121" spans="1:250" ht="21" customHeight="1" x14ac:dyDescent="0.15">
      <c r="A121" s="71" t="s">
        <v>256</v>
      </c>
      <c r="B121" s="145" t="s">
        <v>254</v>
      </c>
      <c r="C121" s="73"/>
      <c r="D121" s="83"/>
      <c r="E121" s="75"/>
      <c r="F121" s="82"/>
      <c r="G121" s="73"/>
      <c r="H121" s="81"/>
      <c r="I121" s="127"/>
      <c r="J121" s="71"/>
      <c r="K121" s="81"/>
      <c r="L121" s="73"/>
      <c r="M121" s="71"/>
      <c r="N121" s="78"/>
      <c r="O121" s="78"/>
      <c r="P121" s="78"/>
      <c r="Q121" s="78"/>
      <c r="R121" s="78"/>
      <c r="S121" s="78"/>
      <c r="T121" s="78"/>
      <c r="U121" s="79"/>
      <c r="V121" s="79"/>
      <c r="W121" s="79"/>
      <c r="X121" s="79"/>
      <c r="Y121" s="79"/>
      <c r="Z121" s="79"/>
      <c r="AA121" s="80"/>
      <c r="AB121" s="78"/>
      <c r="AC121" s="78"/>
      <c r="AD121" s="78"/>
      <c r="AE121" s="78"/>
      <c r="AF121" s="78"/>
      <c r="AG121" s="78"/>
      <c r="AH121" s="79"/>
      <c r="AI121" s="79"/>
      <c r="AJ121" s="79"/>
      <c r="AK121" s="79"/>
      <c r="AL121" s="79"/>
      <c r="AM121" s="79"/>
      <c r="AN121" s="78"/>
      <c r="AO121" s="78"/>
      <c r="AP121" s="78"/>
      <c r="AQ121" s="78"/>
      <c r="AR121" s="79"/>
      <c r="AS121" s="79"/>
      <c r="AT121" s="79"/>
      <c r="AU121" s="79"/>
      <c r="AV121" s="79"/>
      <c r="AW121" s="79"/>
      <c r="AX121" s="78"/>
      <c r="AY121" s="78"/>
      <c r="AZ121" s="78"/>
      <c r="BA121" s="78"/>
      <c r="BB121" s="78"/>
      <c r="BC121" s="78"/>
      <c r="BD121" s="146"/>
      <c r="BE121" s="79"/>
      <c r="BF121" s="79"/>
      <c r="BG121" s="79"/>
      <c r="BH121" s="79"/>
      <c r="BI121" s="79"/>
      <c r="BJ121" s="79"/>
      <c r="BK121" s="79"/>
      <c r="BL121" s="71"/>
      <c r="BM121" s="81"/>
      <c r="BN121" s="81"/>
      <c r="BO121" s="81"/>
      <c r="BP121" s="81"/>
      <c r="BQ121" s="81"/>
      <c r="BR121" s="81"/>
      <c r="BS121" s="81"/>
      <c r="BT121" s="78"/>
      <c r="BU121" s="81"/>
      <c r="BV121" s="81"/>
      <c r="BW121" s="81"/>
      <c r="BX121" s="81"/>
      <c r="BY121" s="81"/>
      <c r="BZ121" s="81"/>
      <c r="CA121" s="79"/>
      <c r="CB121" s="308"/>
      <c r="CC121" s="83"/>
      <c r="CD121" s="83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</row>
    <row r="122" spans="1:250" ht="21" customHeight="1" x14ac:dyDescent="0.15">
      <c r="A122" s="71" t="s">
        <v>257</v>
      </c>
      <c r="B122" s="145" t="s">
        <v>254</v>
      </c>
      <c r="C122" s="73"/>
      <c r="D122" s="83"/>
      <c r="E122" s="75"/>
      <c r="F122" s="82"/>
      <c r="G122" s="73"/>
      <c r="H122" s="81"/>
      <c r="I122" s="127"/>
      <c r="J122" s="71"/>
      <c r="K122" s="81"/>
      <c r="L122" s="73"/>
      <c r="M122" s="71"/>
      <c r="N122" s="78"/>
      <c r="O122" s="78"/>
      <c r="P122" s="78"/>
      <c r="Q122" s="78"/>
      <c r="R122" s="78"/>
      <c r="S122" s="78"/>
      <c r="T122" s="78"/>
      <c r="U122" s="79"/>
      <c r="V122" s="79"/>
      <c r="W122" s="79"/>
      <c r="X122" s="79"/>
      <c r="Y122" s="79"/>
      <c r="Z122" s="79"/>
      <c r="AA122" s="80"/>
      <c r="AB122" s="78"/>
      <c r="AC122" s="78"/>
      <c r="AD122" s="78"/>
      <c r="AE122" s="78"/>
      <c r="AF122" s="78"/>
      <c r="AG122" s="78"/>
      <c r="AH122" s="79"/>
      <c r="AI122" s="79"/>
      <c r="AJ122" s="79"/>
      <c r="AK122" s="79"/>
      <c r="AL122" s="79"/>
      <c r="AM122" s="79"/>
      <c r="AN122" s="78"/>
      <c r="AO122" s="78"/>
      <c r="AP122" s="78"/>
      <c r="AQ122" s="78"/>
      <c r="AR122" s="79"/>
      <c r="AS122" s="79"/>
      <c r="AT122" s="79"/>
      <c r="AU122" s="79"/>
      <c r="AV122" s="79"/>
      <c r="AW122" s="79"/>
      <c r="AX122" s="78"/>
      <c r="AY122" s="78"/>
      <c r="AZ122" s="78"/>
      <c r="BA122" s="78"/>
      <c r="BB122" s="78"/>
      <c r="BC122" s="78"/>
      <c r="BD122" s="146"/>
      <c r="BE122" s="79"/>
      <c r="BF122" s="79"/>
      <c r="BG122" s="79"/>
      <c r="BH122" s="79"/>
      <c r="BI122" s="79"/>
      <c r="BJ122" s="79"/>
      <c r="BK122" s="79"/>
      <c r="BL122" s="71"/>
      <c r="BM122" s="81"/>
      <c r="BN122" s="81"/>
      <c r="BO122" s="81"/>
      <c r="BP122" s="81"/>
      <c r="BQ122" s="81"/>
      <c r="BR122" s="81"/>
      <c r="BS122" s="81"/>
      <c r="BT122" s="78"/>
      <c r="BU122" s="81"/>
      <c r="BV122" s="81"/>
      <c r="BW122" s="81"/>
      <c r="BX122" s="81"/>
      <c r="BY122" s="81"/>
      <c r="BZ122" s="81"/>
      <c r="CA122" s="79"/>
      <c r="CB122" s="308"/>
      <c r="CC122" s="83"/>
      <c r="CD122" s="83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</row>
    <row r="123" spans="1:250" ht="21" customHeight="1" x14ac:dyDescent="0.15">
      <c r="A123" s="55" t="s">
        <v>258</v>
      </c>
      <c r="B123" s="111" t="s">
        <v>254</v>
      </c>
      <c r="C123" s="62"/>
      <c r="D123" s="58" t="s">
        <v>61</v>
      </c>
      <c r="E123" s="59"/>
      <c r="F123" s="60"/>
      <c r="G123" s="138"/>
      <c r="H123" s="62"/>
      <c r="I123" s="63"/>
      <c r="J123" s="55"/>
      <c r="K123" s="62"/>
      <c r="L123" s="62"/>
      <c r="M123" s="55" t="s">
        <v>255</v>
      </c>
      <c r="N123" s="62"/>
      <c r="O123" s="62"/>
      <c r="P123" s="62"/>
      <c r="Q123" s="62"/>
      <c r="R123" s="62"/>
      <c r="S123" s="62"/>
      <c r="T123" s="62"/>
      <c r="U123" s="64"/>
      <c r="V123" s="64"/>
      <c r="W123" s="64"/>
      <c r="X123" s="64"/>
      <c r="Y123" s="64"/>
      <c r="Z123" s="64"/>
      <c r="AA123" s="65"/>
      <c r="AB123" s="62"/>
      <c r="AC123" s="62"/>
      <c r="AD123" s="62"/>
      <c r="AE123" s="62"/>
      <c r="AF123" s="62"/>
      <c r="AG123" s="62"/>
      <c r="AH123" s="64"/>
      <c r="AI123" s="64"/>
      <c r="AJ123" s="64"/>
      <c r="AK123" s="64"/>
      <c r="AL123" s="64"/>
      <c r="AM123" s="64"/>
      <c r="AN123" s="62"/>
      <c r="AO123" s="62"/>
      <c r="AP123" s="62"/>
      <c r="AQ123" s="62"/>
      <c r="AR123" s="64"/>
      <c r="AS123" s="64"/>
      <c r="AT123" s="64"/>
      <c r="AU123" s="64"/>
      <c r="AV123" s="64"/>
      <c r="AW123" s="64"/>
      <c r="AX123" s="62"/>
      <c r="AY123" s="62"/>
      <c r="AZ123" s="62"/>
      <c r="BA123" s="62"/>
      <c r="BB123" s="62"/>
      <c r="BC123" s="62"/>
      <c r="BD123" s="110"/>
      <c r="BE123" s="64"/>
      <c r="BF123" s="64"/>
      <c r="BG123" s="64"/>
      <c r="BH123" s="64"/>
      <c r="BI123" s="64"/>
      <c r="BJ123" s="64"/>
      <c r="BK123" s="64"/>
      <c r="BL123" s="55"/>
      <c r="BM123" s="62"/>
      <c r="BN123" s="62"/>
      <c r="BO123" s="62"/>
      <c r="BP123" s="62"/>
      <c r="BQ123" s="62"/>
      <c r="BR123" s="62"/>
      <c r="BS123" s="62"/>
      <c r="BT123" s="62"/>
      <c r="BU123" s="66"/>
      <c r="BV123" s="66"/>
      <c r="BW123" s="66"/>
      <c r="BX123" s="66"/>
      <c r="BY123" s="66"/>
      <c r="BZ123" s="66"/>
      <c r="CA123" s="64"/>
      <c r="CB123" s="307"/>
      <c r="CC123" s="58" t="s">
        <v>61</v>
      </c>
      <c r="CD123" s="58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2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62"/>
      <c r="FP123" s="62"/>
      <c r="FQ123" s="62"/>
      <c r="FR123" s="62"/>
      <c r="FS123" s="62"/>
      <c r="FT123" s="62"/>
      <c r="FU123" s="62"/>
      <c r="FV123" s="62"/>
      <c r="FW123" s="62"/>
      <c r="FX123" s="62"/>
      <c r="FY123" s="62"/>
      <c r="FZ123" s="62"/>
      <c r="GA123" s="62"/>
      <c r="GB123" s="62"/>
      <c r="GC123" s="62"/>
      <c r="GD123" s="62"/>
      <c r="GE123" s="62"/>
      <c r="GF123" s="62"/>
      <c r="GG123" s="62"/>
      <c r="GH123" s="62"/>
      <c r="GI123" s="62"/>
      <c r="GJ123" s="62"/>
      <c r="GK123" s="62"/>
      <c r="GL123" s="62"/>
      <c r="GM123" s="62"/>
      <c r="GN123" s="62"/>
      <c r="GO123" s="62"/>
      <c r="GP123" s="62"/>
      <c r="GQ123" s="62"/>
      <c r="GR123" s="62"/>
      <c r="GS123" s="62"/>
      <c r="GT123" s="62"/>
      <c r="GU123" s="62"/>
      <c r="GV123" s="62"/>
      <c r="GW123" s="62"/>
      <c r="GX123" s="62"/>
      <c r="GY123" s="62"/>
      <c r="GZ123" s="62"/>
      <c r="HA123" s="62"/>
      <c r="HB123" s="62"/>
      <c r="HC123" s="62"/>
      <c r="HD123" s="62"/>
      <c r="HE123" s="62"/>
      <c r="HF123" s="62"/>
      <c r="HG123" s="62"/>
      <c r="HH123" s="62"/>
      <c r="HI123" s="62"/>
      <c r="HJ123" s="62"/>
      <c r="HK123" s="62"/>
      <c r="HL123" s="62"/>
      <c r="HM123" s="62"/>
      <c r="HN123" s="62"/>
      <c r="HO123" s="62"/>
      <c r="HP123" s="62"/>
      <c r="HQ123" s="62"/>
      <c r="HR123" s="62"/>
      <c r="HS123" s="62"/>
      <c r="HT123" s="62"/>
      <c r="HU123" s="62"/>
      <c r="HV123" s="62"/>
      <c r="HW123" s="62"/>
      <c r="HX123" s="62"/>
      <c r="HY123" s="62"/>
      <c r="HZ123" s="62"/>
      <c r="IA123" s="62"/>
      <c r="IB123" s="62"/>
      <c r="IC123" s="62"/>
      <c r="ID123" s="62"/>
      <c r="IE123" s="62"/>
      <c r="IF123" s="62"/>
      <c r="IG123" s="62"/>
      <c r="IH123" s="62"/>
      <c r="II123" s="62"/>
      <c r="IJ123" s="62"/>
      <c r="IK123" s="62"/>
      <c r="IL123" s="62"/>
      <c r="IM123" s="62"/>
      <c r="IN123" s="62"/>
      <c r="IO123" s="62"/>
      <c r="IP123" s="62"/>
    </row>
    <row r="124" spans="1:250" ht="21" customHeight="1" x14ac:dyDescent="0.15">
      <c r="A124" s="40" t="s">
        <v>259</v>
      </c>
      <c r="B124" s="51" t="s">
        <v>135</v>
      </c>
      <c r="C124" s="97"/>
      <c r="D124" s="52"/>
      <c r="E124" s="43"/>
      <c r="F124" s="105"/>
      <c r="G124" s="29"/>
      <c r="H124" s="48"/>
      <c r="I124" s="98"/>
      <c r="J124" s="45"/>
      <c r="K124" s="48"/>
      <c r="L124" s="97"/>
      <c r="M124" s="53"/>
      <c r="N124" s="30"/>
      <c r="O124" s="30"/>
      <c r="P124" s="30"/>
      <c r="Q124" s="30"/>
      <c r="R124" s="30"/>
      <c r="S124" s="30"/>
      <c r="T124" s="30"/>
      <c r="U124" s="46"/>
      <c r="V124" s="46"/>
      <c r="W124" s="46"/>
      <c r="X124" s="46"/>
      <c r="Y124" s="46"/>
      <c r="Z124" s="46"/>
      <c r="AA124" s="47"/>
      <c r="AB124" s="30"/>
      <c r="AC124" s="30"/>
      <c r="AD124" s="30"/>
      <c r="AE124" s="30"/>
      <c r="AF124" s="30"/>
      <c r="AG124" s="30"/>
      <c r="AH124" s="46"/>
      <c r="AI124" s="46"/>
      <c r="AJ124" s="46"/>
      <c r="AK124" s="46"/>
      <c r="AL124" s="46"/>
      <c r="AM124" s="46"/>
      <c r="AN124" s="30"/>
      <c r="AO124" s="30"/>
      <c r="AP124" s="30"/>
      <c r="AQ124" s="30"/>
      <c r="AR124" s="46"/>
      <c r="AS124" s="46"/>
      <c r="AT124" s="46"/>
      <c r="AU124" s="46"/>
      <c r="AV124" s="46"/>
      <c r="AW124" s="46"/>
      <c r="AX124" s="30"/>
      <c r="AY124" s="30"/>
      <c r="AZ124" s="30"/>
      <c r="BA124" s="30"/>
      <c r="BB124" s="30"/>
      <c r="BC124" s="30"/>
      <c r="BD124" s="54"/>
      <c r="BE124" s="46"/>
      <c r="BF124" s="46"/>
      <c r="BG124" s="46"/>
      <c r="BH124" s="46"/>
      <c r="BI124" s="46"/>
      <c r="BJ124" s="46"/>
      <c r="BK124" s="46"/>
      <c r="BL124" s="45"/>
      <c r="BM124" s="48"/>
      <c r="BN124" s="48"/>
      <c r="BO124" s="48"/>
      <c r="BP124" s="48"/>
      <c r="BQ124" s="48"/>
      <c r="BR124" s="48"/>
      <c r="BS124" s="48"/>
      <c r="BT124" s="30"/>
      <c r="BU124" s="48"/>
      <c r="BV124" s="48"/>
      <c r="BW124" s="48"/>
      <c r="BX124" s="48"/>
      <c r="BY124" s="48"/>
      <c r="BZ124" s="48"/>
      <c r="CA124" s="46"/>
      <c r="CB124" s="306"/>
      <c r="CC124" s="49"/>
      <c r="CD124" s="27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</row>
    <row r="125" spans="1:250" ht="21" customHeight="1" x14ac:dyDescent="0.15">
      <c r="A125" s="71" t="s">
        <v>260</v>
      </c>
      <c r="B125" s="115" t="s">
        <v>261</v>
      </c>
      <c r="C125" s="73" t="s">
        <v>30</v>
      </c>
      <c r="D125" s="75">
        <v>2012</v>
      </c>
      <c r="E125" s="75">
        <v>2019</v>
      </c>
      <c r="F125" s="75">
        <v>7</v>
      </c>
      <c r="G125" s="147"/>
      <c r="H125" s="81"/>
      <c r="I125" s="137"/>
      <c r="J125" s="71"/>
      <c r="K125" s="71"/>
      <c r="L125" s="73" t="s">
        <v>30</v>
      </c>
      <c r="M125" s="71" t="s">
        <v>34</v>
      </c>
      <c r="N125" s="78"/>
      <c r="O125" s="107">
        <v>1</v>
      </c>
      <c r="P125" s="107">
        <v>1</v>
      </c>
      <c r="Q125" s="107">
        <v>1</v>
      </c>
      <c r="R125" s="107">
        <v>0</v>
      </c>
      <c r="S125" s="107">
        <v>3</v>
      </c>
      <c r="T125" s="107">
        <v>4</v>
      </c>
      <c r="U125" s="79"/>
      <c r="V125" s="79">
        <v>1</v>
      </c>
      <c r="W125" s="79"/>
      <c r="X125" s="79"/>
      <c r="Y125" s="79"/>
      <c r="Z125" s="79"/>
      <c r="AA125" s="80"/>
      <c r="AB125" s="78"/>
      <c r="AC125" s="107">
        <v>0</v>
      </c>
      <c r="AD125" s="107">
        <v>0</v>
      </c>
      <c r="AE125" s="107">
        <v>3</v>
      </c>
      <c r="AF125" s="107">
        <v>15</v>
      </c>
      <c r="AG125" s="107">
        <v>100</v>
      </c>
      <c r="AH125" s="79"/>
      <c r="AI125" s="79">
        <v>100</v>
      </c>
      <c r="AJ125" s="79"/>
      <c r="AK125" s="79"/>
      <c r="AL125" s="79"/>
      <c r="AM125" s="79"/>
      <c r="AN125" s="78"/>
      <c r="AO125" s="107">
        <v>2</v>
      </c>
      <c r="AP125" s="107">
        <v>1</v>
      </c>
      <c r="AQ125" s="78"/>
      <c r="AR125" s="79"/>
      <c r="AS125" s="79">
        <v>0</v>
      </c>
      <c r="AT125" s="79"/>
      <c r="AU125" s="79"/>
      <c r="AV125" s="79"/>
      <c r="AW125" s="79"/>
      <c r="AX125" s="78"/>
      <c r="AY125" s="107">
        <v>1</v>
      </c>
      <c r="AZ125" s="107">
        <v>2</v>
      </c>
      <c r="BA125" s="107">
        <v>2</v>
      </c>
      <c r="BB125" s="107">
        <v>3</v>
      </c>
      <c r="BC125" s="107">
        <v>3</v>
      </c>
      <c r="BD125" s="107">
        <v>4</v>
      </c>
      <c r="BE125" s="79">
        <v>6</v>
      </c>
      <c r="BF125" s="79">
        <v>5</v>
      </c>
      <c r="BG125" s="79">
        <v>6</v>
      </c>
      <c r="BH125" s="79">
        <v>6</v>
      </c>
      <c r="BI125" s="79">
        <v>6</v>
      </c>
      <c r="BJ125" s="79">
        <v>6</v>
      </c>
      <c r="BK125" s="71" t="s">
        <v>68</v>
      </c>
      <c r="BL125" s="71"/>
      <c r="BM125" s="81"/>
      <c r="BN125" s="81">
        <v>2.3999952000000002</v>
      </c>
      <c r="BO125" s="81">
        <v>2.4999950000000002</v>
      </c>
      <c r="BP125" s="81">
        <v>2.4803099999999998</v>
      </c>
      <c r="BQ125" s="81">
        <v>3.0708600000000001</v>
      </c>
      <c r="BR125" s="81">
        <v>3.4251900000000002</v>
      </c>
      <c r="BS125" s="81">
        <v>3.37</v>
      </c>
      <c r="BT125" s="107">
        <v>3.35</v>
      </c>
      <c r="BU125" s="81"/>
      <c r="BV125" s="81"/>
      <c r="BW125" s="81"/>
      <c r="BX125" s="81"/>
      <c r="BY125" s="81"/>
      <c r="BZ125" s="81"/>
      <c r="CA125" s="79"/>
      <c r="CB125" s="308"/>
      <c r="CC125" s="108">
        <v>41046</v>
      </c>
      <c r="CD125" s="83" t="s">
        <v>68</v>
      </c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</row>
    <row r="126" spans="1:250" ht="21" customHeight="1" x14ac:dyDescent="0.15">
      <c r="A126" s="71" t="s">
        <v>262</v>
      </c>
      <c r="B126" s="115" t="s">
        <v>263</v>
      </c>
      <c r="C126" s="73" t="s">
        <v>264</v>
      </c>
      <c r="D126" s="74">
        <v>2020</v>
      </c>
      <c r="E126" s="75">
        <v>2020</v>
      </c>
      <c r="F126" s="74">
        <v>0</v>
      </c>
      <c r="G126" s="141"/>
      <c r="H126" s="78"/>
      <c r="I126" s="137"/>
      <c r="J126" s="71"/>
      <c r="K126" s="71"/>
      <c r="L126" s="73" t="s">
        <v>264</v>
      </c>
      <c r="M126" s="71" t="s">
        <v>265</v>
      </c>
      <c r="N126" s="78"/>
      <c r="O126" s="78"/>
      <c r="P126" s="78"/>
      <c r="Q126" s="78"/>
      <c r="R126" s="78"/>
      <c r="S126" s="78"/>
      <c r="T126" s="78"/>
      <c r="U126" s="79"/>
      <c r="V126" s="79"/>
      <c r="W126" s="79"/>
      <c r="X126" s="79"/>
      <c r="Y126" s="79"/>
      <c r="Z126" s="79"/>
      <c r="AA126" s="80"/>
      <c r="AB126" s="78"/>
      <c r="AC126" s="78"/>
      <c r="AD126" s="78"/>
      <c r="AE126" s="78"/>
      <c r="AF126" s="78"/>
      <c r="AG126" s="78"/>
      <c r="AH126" s="79"/>
      <c r="AI126" s="79"/>
      <c r="AJ126" s="79"/>
      <c r="AK126" s="79"/>
      <c r="AL126" s="79"/>
      <c r="AM126" s="79"/>
      <c r="AN126" s="78"/>
      <c r="AO126" s="78"/>
      <c r="AP126" s="78"/>
      <c r="AQ126" s="78"/>
      <c r="AR126" s="79"/>
      <c r="AS126" s="79"/>
      <c r="AT126" s="79"/>
      <c r="AU126" s="79"/>
      <c r="AV126" s="79"/>
      <c r="AW126" s="79"/>
      <c r="AX126" s="78"/>
      <c r="AY126" s="78"/>
      <c r="AZ126" s="78"/>
      <c r="BA126" s="78"/>
      <c r="BB126" s="78"/>
      <c r="BC126" s="78"/>
      <c r="BD126" s="78"/>
      <c r="BE126" s="79"/>
      <c r="BF126" s="79">
        <v>6</v>
      </c>
      <c r="BG126" s="79">
        <v>6</v>
      </c>
      <c r="BH126" s="79">
        <v>6</v>
      </c>
      <c r="BI126" s="79">
        <v>6</v>
      </c>
      <c r="BJ126" s="79">
        <v>6</v>
      </c>
      <c r="BK126" s="71" t="s">
        <v>91</v>
      </c>
      <c r="BL126" s="71"/>
      <c r="BM126" s="78"/>
      <c r="BN126" s="78"/>
      <c r="BO126" s="78"/>
      <c r="BP126" s="78"/>
      <c r="BQ126" s="78"/>
      <c r="BR126" s="78"/>
      <c r="BS126" s="78"/>
      <c r="BT126" s="78"/>
      <c r="BU126" s="81">
        <v>2.21</v>
      </c>
      <c r="BV126" s="81"/>
      <c r="BW126" s="81"/>
      <c r="BX126" s="81"/>
      <c r="BY126" s="81"/>
      <c r="BZ126" s="81"/>
      <c r="CA126" s="79"/>
      <c r="CB126" s="308"/>
      <c r="CC126" s="108">
        <v>43754</v>
      </c>
      <c r="CD126" s="83" t="s">
        <v>266</v>
      </c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</row>
    <row r="127" spans="1:250" ht="21" customHeight="1" x14ac:dyDescent="0.15">
      <c r="A127" s="40" t="s">
        <v>267</v>
      </c>
      <c r="B127" s="114" t="s">
        <v>263</v>
      </c>
      <c r="C127" s="42" t="s">
        <v>268</v>
      </c>
      <c r="D127" s="43">
        <v>2021</v>
      </c>
      <c r="E127" s="43"/>
      <c r="F127" s="109"/>
      <c r="G127" s="42" t="s">
        <v>268</v>
      </c>
      <c r="H127" s="45" t="s">
        <v>269</v>
      </c>
      <c r="I127" s="44" t="s">
        <v>31</v>
      </c>
      <c r="J127" s="45" t="s">
        <v>270</v>
      </c>
      <c r="K127" s="45" t="s">
        <v>271</v>
      </c>
      <c r="L127" s="42" t="s">
        <v>268</v>
      </c>
      <c r="M127" s="40" t="s">
        <v>272</v>
      </c>
      <c r="N127" s="30"/>
      <c r="O127" s="30"/>
      <c r="P127" s="30"/>
      <c r="Q127" s="30"/>
      <c r="R127" s="30"/>
      <c r="S127" s="30"/>
      <c r="T127" s="30"/>
      <c r="U127" s="46"/>
      <c r="V127" s="46"/>
      <c r="W127" s="46">
        <v>0</v>
      </c>
      <c r="X127" s="46">
        <v>2</v>
      </c>
      <c r="Y127" s="46">
        <v>0</v>
      </c>
      <c r="Z127" s="46">
        <v>0</v>
      </c>
      <c r="AA127" s="47"/>
      <c r="AB127" s="30"/>
      <c r="AC127" s="30"/>
      <c r="AD127" s="30"/>
      <c r="AE127" s="30"/>
      <c r="AF127" s="30"/>
      <c r="AG127" s="30"/>
      <c r="AH127" s="46"/>
      <c r="AI127" s="46"/>
      <c r="AJ127" s="46">
        <v>0</v>
      </c>
      <c r="AK127" s="46">
        <v>0</v>
      </c>
      <c r="AL127" s="46">
        <v>0</v>
      </c>
      <c r="AM127" s="46">
        <v>20</v>
      </c>
      <c r="AN127" s="30"/>
      <c r="AO127" s="30"/>
      <c r="AP127" s="30"/>
      <c r="AQ127" s="30"/>
      <c r="AR127" s="46"/>
      <c r="AS127" s="46"/>
      <c r="AT127" s="46">
        <v>0</v>
      </c>
      <c r="AU127" s="46">
        <v>0</v>
      </c>
      <c r="AV127" s="46">
        <v>0</v>
      </c>
      <c r="AW127" s="46">
        <v>0</v>
      </c>
      <c r="AX127" s="30"/>
      <c r="AY127" s="30"/>
      <c r="AZ127" s="30"/>
      <c r="BA127" s="30"/>
      <c r="BB127" s="30"/>
      <c r="BC127" s="30"/>
      <c r="BD127" s="30"/>
      <c r="BE127" s="46"/>
      <c r="BF127" s="46"/>
      <c r="BG127" s="46">
        <v>2</v>
      </c>
      <c r="BH127" s="46">
        <v>3</v>
      </c>
      <c r="BI127" s="46">
        <v>1</v>
      </c>
      <c r="BJ127" s="46">
        <v>1</v>
      </c>
      <c r="BK127" s="46"/>
      <c r="BL127" s="45"/>
      <c r="BM127" s="48"/>
      <c r="BN127" s="48"/>
      <c r="BO127" s="48"/>
      <c r="BP127" s="48"/>
      <c r="BQ127" s="48"/>
      <c r="BR127" s="48"/>
      <c r="BS127" s="48"/>
      <c r="BT127" s="30"/>
      <c r="BU127" s="48"/>
      <c r="BV127" s="48">
        <v>1.27</v>
      </c>
      <c r="BW127" s="48">
        <v>1.3</v>
      </c>
      <c r="BX127" s="48">
        <v>1.39</v>
      </c>
      <c r="BY127" s="48">
        <v>1.56</v>
      </c>
      <c r="BZ127" s="48">
        <v>1.71</v>
      </c>
      <c r="CA127" s="46"/>
      <c r="CB127" s="306">
        <f t="shared" ref="CB127:CB132" si="2">SLOPE(BN127:BZ127,BN$3:BZ$3)</f>
        <v>0.11399999999999999</v>
      </c>
      <c r="CC127" s="49">
        <v>44334</v>
      </c>
      <c r="CD127" s="5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</row>
    <row r="128" spans="1:250" ht="21" customHeight="1" x14ac:dyDescent="0.15">
      <c r="A128" s="40" t="s">
        <v>273</v>
      </c>
      <c r="B128" s="41">
        <v>1514</v>
      </c>
      <c r="C128" s="42" t="s">
        <v>268</v>
      </c>
      <c r="D128" s="43">
        <v>2012</v>
      </c>
      <c r="E128" s="43"/>
      <c r="F128" s="38"/>
      <c r="G128" s="42" t="s">
        <v>268</v>
      </c>
      <c r="H128" s="48"/>
      <c r="I128" s="44" t="s">
        <v>31</v>
      </c>
      <c r="J128" s="45" t="s">
        <v>270</v>
      </c>
      <c r="K128" s="45" t="s">
        <v>271</v>
      </c>
      <c r="L128" s="42" t="s">
        <v>268</v>
      </c>
      <c r="M128" s="40" t="s">
        <v>272</v>
      </c>
      <c r="N128" s="30"/>
      <c r="O128" s="33">
        <v>0</v>
      </c>
      <c r="P128" s="33">
        <v>0</v>
      </c>
      <c r="Q128" s="33">
        <v>0</v>
      </c>
      <c r="R128" s="33">
        <v>0</v>
      </c>
      <c r="S128" s="33">
        <v>1</v>
      </c>
      <c r="T128" s="33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46">
        <v>0</v>
      </c>
      <c r="AA128" s="47"/>
      <c r="AB128" s="30"/>
      <c r="AC128" s="33">
        <v>0</v>
      </c>
      <c r="AD128" s="33">
        <v>2</v>
      </c>
      <c r="AE128" s="33">
        <v>5</v>
      </c>
      <c r="AF128" s="33">
        <v>1</v>
      </c>
      <c r="AG128" s="33">
        <v>0</v>
      </c>
      <c r="AH128" s="46">
        <v>0</v>
      </c>
      <c r="AI128" s="46">
        <v>0</v>
      </c>
      <c r="AJ128" s="46">
        <v>0</v>
      </c>
      <c r="AK128" s="46">
        <v>0</v>
      </c>
      <c r="AL128" s="46">
        <v>0</v>
      </c>
      <c r="AM128" s="46">
        <v>20</v>
      </c>
      <c r="AN128" s="30"/>
      <c r="AO128" s="33">
        <v>1</v>
      </c>
      <c r="AP128" s="33">
        <v>1</v>
      </c>
      <c r="AQ128" s="33">
        <v>0</v>
      </c>
      <c r="AR128" s="46">
        <v>0</v>
      </c>
      <c r="AS128" s="46">
        <v>0</v>
      </c>
      <c r="AT128" s="46">
        <v>0</v>
      </c>
      <c r="AU128" s="46">
        <v>0</v>
      </c>
      <c r="AV128" s="46">
        <v>0</v>
      </c>
      <c r="AW128" s="46">
        <v>0</v>
      </c>
      <c r="AX128" s="30"/>
      <c r="AY128" s="33">
        <v>1</v>
      </c>
      <c r="AZ128" s="33">
        <v>2</v>
      </c>
      <c r="BA128" s="33">
        <v>2</v>
      </c>
      <c r="BB128" s="33">
        <v>2</v>
      </c>
      <c r="BC128" s="33">
        <v>2</v>
      </c>
      <c r="BD128" s="33">
        <v>1</v>
      </c>
      <c r="BE128" s="46">
        <v>2</v>
      </c>
      <c r="BF128" s="46">
        <v>2</v>
      </c>
      <c r="BG128" s="46">
        <v>1</v>
      </c>
      <c r="BH128" s="46">
        <v>1</v>
      </c>
      <c r="BI128" s="46">
        <v>1</v>
      </c>
      <c r="BJ128" s="46">
        <v>1</v>
      </c>
      <c r="BK128" s="46"/>
      <c r="BL128" s="45"/>
      <c r="BM128" s="48"/>
      <c r="BN128" s="48">
        <v>1.3499973000000001</v>
      </c>
      <c r="BO128" s="48">
        <v>1.2499975000000001</v>
      </c>
      <c r="BP128" s="48">
        <v>1.6929099999999999</v>
      </c>
      <c r="BQ128" s="48">
        <v>1.92913</v>
      </c>
      <c r="BR128" s="48">
        <v>2.2440899999999999</v>
      </c>
      <c r="BS128" s="48">
        <v>2.59</v>
      </c>
      <c r="BT128" s="33">
        <v>2.38</v>
      </c>
      <c r="BU128" s="48">
        <v>2.54</v>
      </c>
      <c r="BV128" s="48">
        <v>2.6</v>
      </c>
      <c r="BW128" s="48">
        <v>2.95</v>
      </c>
      <c r="BX128" s="48">
        <v>3.19</v>
      </c>
      <c r="BY128" s="48">
        <v>3.4</v>
      </c>
      <c r="BZ128" s="48">
        <v>3.53</v>
      </c>
      <c r="CA128" s="46"/>
      <c r="CB128" s="306">
        <f t="shared" si="2"/>
        <v>0.17056254669777457</v>
      </c>
      <c r="CC128" s="49">
        <v>41046</v>
      </c>
      <c r="CD128" s="5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</row>
    <row r="129" spans="1:250" ht="21" customHeight="1" x14ac:dyDescent="0.15">
      <c r="A129" s="40" t="s">
        <v>274</v>
      </c>
      <c r="B129" s="41">
        <v>1514</v>
      </c>
      <c r="C129" s="42" t="s">
        <v>30</v>
      </c>
      <c r="D129" s="43">
        <v>2012</v>
      </c>
      <c r="E129" s="43"/>
      <c r="F129" s="38"/>
      <c r="G129" s="42" t="s">
        <v>30</v>
      </c>
      <c r="H129" s="48"/>
      <c r="I129" s="44" t="s">
        <v>31</v>
      </c>
      <c r="J129" s="45" t="s">
        <v>32</v>
      </c>
      <c r="K129" s="45" t="s">
        <v>33</v>
      </c>
      <c r="L129" s="42" t="s">
        <v>30</v>
      </c>
      <c r="M129" s="40" t="s">
        <v>272</v>
      </c>
      <c r="N129" s="30"/>
      <c r="O129" s="33">
        <v>0</v>
      </c>
      <c r="P129" s="33">
        <v>2</v>
      </c>
      <c r="Q129" s="33">
        <v>2</v>
      </c>
      <c r="R129" s="33">
        <v>0</v>
      </c>
      <c r="S129" s="33">
        <v>2</v>
      </c>
      <c r="T129" s="33">
        <v>0</v>
      </c>
      <c r="U129" s="46">
        <v>0</v>
      </c>
      <c r="V129" s="46">
        <v>1</v>
      </c>
      <c r="W129" s="46">
        <v>2</v>
      </c>
      <c r="X129" s="46">
        <v>1</v>
      </c>
      <c r="Y129" s="46">
        <v>1</v>
      </c>
      <c r="Z129" s="46">
        <v>2</v>
      </c>
      <c r="AA129" s="44" t="s">
        <v>31</v>
      </c>
      <c r="AB129" s="30"/>
      <c r="AC129" s="33">
        <v>0</v>
      </c>
      <c r="AD129" s="33">
        <v>5</v>
      </c>
      <c r="AE129" s="33">
        <v>15</v>
      </c>
      <c r="AF129" s="33">
        <v>10</v>
      </c>
      <c r="AG129" s="33">
        <v>0</v>
      </c>
      <c r="AH129" s="46">
        <v>0</v>
      </c>
      <c r="AI129" s="46">
        <v>0</v>
      </c>
      <c r="AJ129" s="46">
        <v>0</v>
      </c>
      <c r="AK129" s="46">
        <v>0</v>
      </c>
      <c r="AL129" s="46">
        <v>0</v>
      </c>
      <c r="AM129" s="46">
        <v>0</v>
      </c>
      <c r="AN129" s="30"/>
      <c r="AO129" s="33">
        <v>1</v>
      </c>
      <c r="AP129" s="33">
        <v>1</v>
      </c>
      <c r="AQ129" s="33">
        <v>0</v>
      </c>
      <c r="AR129" s="46">
        <v>0</v>
      </c>
      <c r="AS129" s="46">
        <v>0</v>
      </c>
      <c r="AT129" s="46">
        <v>0</v>
      </c>
      <c r="AU129" s="46">
        <v>0</v>
      </c>
      <c r="AV129" s="46">
        <v>0</v>
      </c>
      <c r="AW129" s="46">
        <v>0</v>
      </c>
      <c r="AX129" s="30"/>
      <c r="AY129" s="33">
        <v>1</v>
      </c>
      <c r="AZ129" s="33">
        <v>3</v>
      </c>
      <c r="BA129" s="33">
        <v>3</v>
      </c>
      <c r="BB129" s="33">
        <v>2</v>
      </c>
      <c r="BC129" s="33">
        <v>3</v>
      </c>
      <c r="BD129" s="33">
        <v>1</v>
      </c>
      <c r="BE129" s="46">
        <v>2</v>
      </c>
      <c r="BF129" s="46">
        <v>2</v>
      </c>
      <c r="BG129" s="46">
        <v>2</v>
      </c>
      <c r="BH129" s="46">
        <v>2</v>
      </c>
      <c r="BI129" s="46">
        <v>1</v>
      </c>
      <c r="BJ129" s="46">
        <v>2</v>
      </c>
      <c r="BK129" s="46"/>
      <c r="BL129" s="45"/>
      <c r="BM129" s="48"/>
      <c r="BN129" s="48">
        <v>2.4999950000000002</v>
      </c>
      <c r="BO129" s="48">
        <v>2.4999950000000002</v>
      </c>
      <c r="BP129" s="48">
        <v>2.4409399999999999</v>
      </c>
      <c r="BQ129" s="48">
        <v>2.95275</v>
      </c>
      <c r="BR129" s="48">
        <v>3.1496</v>
      </c>
      <c r="BS129" s="48">
        <v>3.23</v>
      </c>
      <c r="BT129" s="33">
        <v>2.94</v>
      </c>
      <c r="BU129" s="48">
        <v>3.17</v>
      </c>
      <c r="BV129" s="48">
        <v>3.41</v>
      </c>
      <c r="BW129" s="48">
        <v>3.96</v>
      </c>
      <c r="BX129" s="48">
        <v>4.1500000000000004</v>
      </c>
      <c r="BY129" s="48">
        <v>4.58</v>
      </c>
      <c r="BZ129" s="48">
        <v>5.14</v>
      </c>
      <c r="CA129" s="46"/>
      <c r="CB129" s="306">
        <f t="shared" si="2"/>
        <v>0.18338217336683416</v>
      </c>
      <c r="CC129" s="49">
        <v>41046</v>
      </c>
      <c r="CD129" s="5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</row>
    <row r="130" spans="1:250" ht="21" customHeight="1" x14ac:dyDescent="0.15">
      <c r="A130" s="40" t="s">
        <v>275</v>
      </c>
      <c r="B130" s="41">
        <v>1508</v>
      </c>
      <c r="C130" s="42" t="s">
        <v>276</v>
      </c>
      <c r="D130" s="43">
        <v>2012</v>
      </c>
      <c r="E130" s="43"/>
      <c r="F130" s="38"/>
      <c r="G130" s="42" t="s">
        <v>276</v>
      </c>
      <c r="H130" s="48"/>
      <c r="I130" s="44" t="s">
        <v>74</v>
      </c>
      <c r="J130" s="45" t="s">
        <v>277</v>
      </c>
      <c r="K130" s="45" t="s">
        <v>278</v>
      </c>
      <c r="L130" s="42" t="s">
        <v>276</v>
      </c>
      <c r="M130" s="40" t="s">
        <v>279</v>
      </c>
      <c r="N130" s="30"/>
      <c r="O130" s="33">
        <v>1</v>
      </c>
      <c r="P130" s="33">
        <v>0</v>
      </c>
      <c r="Q130" s="33">
        <v>2</v>
      </c>
      <c r="R130" s="33">
        <v>4</v>
      </c>
      <c r="S130" s="33">
        <v>1</v>
      </c>
      <c r="T130" s="33">
        <v>3</v>
      </c>
      <c r="U130" s="46">
        <v>4</v>
      </c>
      <c r="V130" s="46">
        <v>0</v>
      </c>
      <c r="W130" s="46">
        <v>0</v>
      </c>
      <c r="X130" s="46">
        <v>0</v>
      </c>
      <c r="Y130" s="46">
        <v>0</v>
      </c>
      <c r="Z130" s="46">
        <v>0</v>
      </c>
      <c r="AA130" s="47"/>
      <c r="AB130" s="30"/>
      <c r="AC130" s="33">
        <v>0</v>
      </c>
      <c r="AD130" s="33">
        <v>0</v>
      </c>
      <c r="AE130" s="33">
        <v>1</v>
      </c>
      <c r="AF130" s="33">
        <v>60</v>
      </c>
      <c r="AG130" s="33">
        <v>40</v>
      </c>
      <c r="AH130" s="46">
        <v>90</v>
      </c>
      <c r="AI130" s="46">
        <v>0</v>
      </c>
      <c r="AJ130" s="46">
        <v>0</v>
      </c>
      <c r="AK130" s="46">
        <v>20</v>
      </c>
      <c r="AL130" s="46">
        <v>0</v>
      </c>
      <c r="AM130" s="46">
        <v>0</v>
      </c>
      <c r="AN130" s="30"/>
      <c r="AO130" s="33">
        <v>0</v>
      </c>
      <c r="AP130" s="33">
        <v>0</v>
      </c>
      <c r="AQ130" s="33">
        <v>2</v>
      </c>
      <c r="AR130" s="46">
        <v>0</v>
      </c>
      <c r="AS130" s="46">
        <v>0</v>
      </c>
      <c r="AT130" s="46">
        <v>0</v>
      </c>
      <c r="AU130" s="46">
        <v>0</v>
      </c>
      <c r="AV130" s="46">
        <v>0</v>
      </c>
      <c r="AW130" s="46">
        <v>0</v>
      </c>
      <c r="AX130" s="30"/>
      <c r="AY130" s="33">
        <v>1</v>
      </c>
      <c r="AZ130" s="33">
        <v>1</v>
      </c>
      <c r="BA130" s="33">
        <v>3</v>
      </c>
      <c r="BB130" s="33">
        <v>4</v>
      </c>
      <c r="BC130" s="33">
        <v>3</v>
      </c>
      <c r="BD130" s="33">
        <v>4</v>
      </c>
      <c r="BE130" s="46">
        <v>4</v>
      </c>
      <c r="BF130" s="46">
        <v>3</v>
      </c>
      <c r="BG130" s="46">
        <v>1</v>
      </c>
      <c r="BH130" s="46">
        <v>3</v>
      </c>
      <c r="BI130" s="46">
        <v>2</v>
      </c>
      <c r="BJ130" s="46">
        <v>3</v>
      </c>
      <c r="BK130" s="46"/>
      <c r="BL130" s="45"/>
      <c r="BM130" s="48"/>
      <c r="BN130" s="48">
        <v>1.9999960000000001</v>
      </c>
      <c r="BO130" s="48">
        <v>1.9999960000000001</v>
      </c>
      <c r="BP130" s="48">
        <v>2.00787</v>
      </c>
      <c r="BQ130" s="48">
        <v>2.6377899999999999</v>
      </c>
      <c r="BR130" s="48"/>
      <c r="BS130" s="48">
        <v>2.82</v>
      </c>
      <c r="BT130" s="33">
        <v>4.3600000000000003</v>
      </c>
      <c r="BU130" s="48">
        <v>3.43</v>
      </c>
      <c r="BV130" s="48">
        <v>2.96</v>
      </c>
      <c r="BW130" s="48">
        <v>3.23</v>
      </c>
      <c r="BX130" s="48">
        <v>3.25</v>
      </c>
      <c r="BY130" s="48">
        <v>3.35</v>
      </c>
      <c r="BZ130" s="48">
        <v>3.44</v>
      </c>
      <c r="CA130" s="46">
        <v>40</v>
      </c>
      <c r="CB130" s="306">
        <f t="shared" si="2"/>
        <v>0.12144355432635327</v>
      </c>
      <c r="CC130" s="49">
        <v>41046</v>
      </c>
      <c r="CD130" s="5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</row>
    <row r="131" spans="1:250" ht="21" customHeight="1" x14ac:dyDescent="0.15">
      <c r="A131" s="40" t="s">
        <v>280</v>
      </c>
      <c r="B131" s="41">
        <v>1502</v>
      </c>
      <c r="C131" s="42" t="s">
        <v>281</v>
      </c>
      <c r="D131" s="43">
        <v>2012</v>
      </c>
      <c r="E131" s="43"/>
      <c r="F131" s="38"/>
      <c r="G131" s="42" t="s">
        <v>281</v>
      </c>
      <c r="H131" s="48"/>
      <c r="I131" s="44" t="s">
        <v>31</v>
      </c>
      <c r="J131" s="45" t="s">
        <v>282</v>
      </c>
      <c r="K131" s="45" t="s">
        <v>76</v>
      </c>
      <c r="L131" s="42" t="s">
        <v>281</v>
      </c>
      <c r="M131" s="40" t="s">
        <v>283</v>
      </c>
      <c r="N131" s="30"/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46">
        <v>1</v>
      </c>
      <c r="V131" s="46">
        <v>2</v>
      </c>
      <c r="W131" s="46">
        <v>0</v>
      </c>
      <c r="X131" s="46">
        <v>0</v>
      </c>
      <c r="Y131" s="46">
        <v>0</v>
      </c>
      <c r="Z131" s="46">
        <v>0</v>
      </c>
      <c r="AA131" s="47"/>
      <c r="AB131" s="30"/>
      <c r="AC131" s="33">
        <v>0</v>
      </c>
      <c r="AD131" s="33">
        <v>0</v>
      </c>
      <c r="AE131" s="33">
        <v>0</v>
      </c>
      <c r="AF131" s="33">
        <v>20</v>
      </c>
      <c r="AG131" s="33">
        <v>0</v>
      </c>
      <c r="AH131" s="46">
        <v>10</v>
      </c>
      <c r="AI131" s="46">
        <v>30</v>
      </c>
      <c r="AJ131" s="46">
        <v>0</v>
      </c>
      <c r="AK131" s="46">
        <v>0</v>
      </c>
      <c r="AL131" s="46">
        <v>0</v>
      </c>
      <c r="AM131" s="46">
        <v>0</v>
      </c>
      <c r="AN131" s="30"/>
      <c r="AO131" s="33">
        <v>0</v>
      </c>
      <c r="AP131" s="33">
        <v>1</v>
      </c>
      <c r="AQ131" s="33">
        <v>0</v>
      </c>
      <c r="AR131" s="46">
        <v>0</v>
      </c>
      <c r="AS131" s="46">
        <v>0</v>
      </c>
      <c r="AT131" s="46">
        <v>0</v>
      </c>
      <c r="AU131" s="46">
        <v>0</v>
      </c>
      <c r="AV131" s="46">
        <v>0</v>
      </c>
      <c r="AW131" s="46">
        <v>0</v>
      </c>
      <c r="AX131" s="30"/>
      <c r="AY131" s="33">
        <v>1</v>
      </c>
      <c r="AZ131" s="33">
        <v>1</v>
      </c>
      <c r="BA131" s="33">
        <v>1</v>
      </c>
      <c r="BB131" s="33">
        <v>3</v>
      </c>
      <c r="BC131" s="33">
        <v>2</v>
      </c>
      <c r="BD131" s="33">
        <v>1</v>
      </c>
      <c r="BE131" s="46">
        <v>3</v>
      </c>
      <c r="BF131" s="46">
        <v>3</v>
      </c>
      <c r="BG131" s="46">
        <v>1</v>
      </c>
      <c r="BH131" s="46">
        <v>1</v>
      </c>
      <c r="BI131" s="46">
        <v>1</v>
      </c>
      <c r="BJ131" s="46">
        <v>1</v>
      </c>
      <c r="BK131" s="46"/>
      <c r="BL131" s="45"/>
      <c r="BM131" s="48"/>
      <c r="BN131" s="48">
        <v>2.999994</v>
      </c>
      <c r="BO131" s="48">
        <v>2.999994</v>
      </c>
      <c r="BP131" s="48">
        <v>2.7952699999999999</v>
      </c>
      <c r="BQ131" s="48">
        <v>3.2283400000000002</v>
      </c>
      <c r="BR131" s="48">
        <v>3.6220400000000001</v>
      </c>
      <c r="BS131" s="48">
        <v>3.99</v>
      </c>
      <c r="BT131" s="33">
        <v>4.3600000000000003</v>
      </c>
      <c r="BU131" s="48">
        <v>4.7300000000000004</v>
      </c>
      <c r="BV131" s="48">
        <v>5.09</v>
      </c>
      <c r="BW131" s="48">
        <v>5.33</v>
      </c>
      <c r="BX131" s="48">
        <v>5.85</v>
      </c>
      <c r="BY131" s="48">
        <v>6.26</v>
      </c>
      <c r="BZ131" s="48">
        <v>6.6</v>
      </c>
      <c r="CA131" s="46"/>
      <c r="CB131" s="306">
        <f t="shared" si="2"/>
        <v>0.30169672577171563</v>
      </c>
      <c r="CC131" s="49">
        <v>41046</v>
      </c>
      <c r="CD131" s="5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</row>
    <row r="132" spans="1:250" ht="21" customHeight="1" x14ac:dyDescent="0.15">
      <c r="A132" s="40" t="s">
        <v>284</v>
      </c>
      <c r="B132" s="41">
        <v>1500</v>
      </c>
      <c r="C132" s="42" t="s">
        <v>268</v>
      </c>
      <c r="D132" s="43">
        <v>2012</v>
      </c>
      <c r="E132" s="43"/>
      <c r="F132" s="38"/>
      <c r="G132" s="42" t="s">
        <v>268</v>
      </c>
      <c r="H132" s="48"/>
      <c r="I132" s="44" t="s">
        <v>31</v>
      </c>
      <c r="J132" s="45" t="s">
        <v>270</v>
      </c>
      <c r="K132" s="45" t="s">
        <v>271</v>
      </c>
      <c r="L132" s="42" t="s">
        <v>268</v>
      </c>
      <c r="M132" s="40" t="s">
        <v>272</v>
      </c>
      <c r="N132" s="30"/>
      <c r="O132" s="33">
        <v>0</v>
      </c>
      <c r="P132" s="33">
        <v>0</v>
      </c>
      <c r="Q132" s="33">
        <v>0</v>
      </c>
      <c r="R132" s="33">
        <v>1</v>
      </c>
      <c r="S132" s="33">
        <v>0</v>
      </c>
      <c r="T132" s="33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46">
        <v>0</v>
      </c>
      <c r="AA132" s="47"/>
      <c r="AB132" s="30"/>
      <c r="AC132" s="33">
        <v>0</v>
      </c>
      <c r="AD132" s="33">
        <v>0</v>
      </c>
      <c r="AE132" s="33">
        <v>10</v>
      </c>
      <c r="AF132" s="33">
        <v>2</v>
      </c>
      <c r="AG132" s="33">
        <v>0</v>
      </c>
      <c r="AH132" s="46">
        <v>10</v>
      </c>
      <c r="AI132" s="46">
        <v>0</v>
      </c>
      <c r="AJ132" s="46">
        <v>0</v>
      </c>
      <c r="AK132" s="46">
        <v>0</v>
      </c>
      <c r="AL132" s="46">
        <v>0</v>
      </c>
      <c r="AM132" s="46">
        <v>0</v>
      </c>
      <c r="AN132" s="30"/>
      <c r="AO132" s="33">
        <v>0</v>
      </c>
      <c r="AP132" s="33">
        <v>0</v>
      </c>
      <c r="AQ132" s="33">
        <v>0</v>
      </c>
      <c r="AR132" s="46">
        <v>0</v>
      </c>
      <c r="AS132" s="46">
        <v>0</v>
      </c>
      <c r="AT132" s="46">
        <v>0</v>
      </c>
      <c r="AU132" s="46">
        <v>0</v>
      </c>
      <c r="AV132" s="46">
        <v>0</v>
      </c>
      <c r="AW132" s="46">
        <v>0</v>
      </c>
      <c r="AX132" s="30"/>
      <c r="AY132" s="33">
        <v>1</v>
      </c>
      <c r="AZ132" s="33">
        <v>2</v>
      </c>
      <c r="BA132" s="33">
        <v>2</v>
      </c>
      <c r="BB132" s="33">
        <v>2</v>
      </c>
      <c r="BC132" s="33">
        <v>2</v>
      </c>
      <c r="BD132" s="33">
        <v>1</v>
      </c>
      <c r="BE132" s="46">
        <v>3</v>
      </c>
      <c r="BF132" s="46">
        <v>2</v>
      </c>
      <c r="BG132" s="46">
        <v>1</v>
      </c>
      <c r="BH132" s="46">
        <v>2</v>
      </c>
      <c r="BI132" s="46">
        <v>1</v>
      </c>
      <c r="BJ132" s="46">
        <v>1</v>
      </c>
      <c r="BK132" s="46"/>
      <c r="BL132" s="45"/>
      <c r="BM132" s="48"/>
      <c r="BN132" s="48">
        <v>1.2999974000000001</v>
      </c>
      <c r="BO132" s="48">
        <v>1.2999974000000001</v>
      </c>
      <c r="BP132" s="48">
        <v>1.4173199999999999</v>
      </c>
      <c r="BQ132" s="48">
        <v>1.92913</v>
      </c>
      <c r="BR132" s="48">
        <v>2.2440899999999999</v>
      </c>
      <c r="BS132" s="48">
        <v>2.4300000000000002</v>
      </c>
      <c r="BT132" s="33">
        <v>2.64</v>
      </c>
      <c r="BU132" s="48">
        <v>2.93</v>
      </c>
      <c r="BV132" s="48">
        <v>3.22</v>
      </c>
      <c r="BW132" s="48">
        <v>3.42</v>
      </c>
      <c r="BX132" s="48">
        <v>3.7</v>
      </c>
      <c r="BY132" s="48">
        <v>4.08</v>
      </c>
      <c r="BZ132" s="48">
        <v>4.32</v>
      </c>
      <c r="CA132" s="46"/>
      <c r="CB132" s="306">
        <f t="shared" si="2"/>
        <v>0.24319592024407749</v>
      </c>
      <c r="CC132" s="49">
        <v>41046</v>
      </c>
      <c r="CD132" s="5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</row>
    <row r="133" spans="1:250" ht="21" customHeight="1" x14ac:dyDescent="0.15">
      <c r="A133" s="40" t="s">
        <v>285</v>
      </c>
      <c r="B133" s="51" t="s">
        <v>97</v>
      </c>
      <c r="C133" s="29"/>
      <c r="D133" s="52"/>
      <c r="E133" s="43"/>
      <c r="F133" s="38"/>
      <c r="G133" s="29"/>
      <c r="H133" s="48"/>
      <c r="I133" s="98"/>
      <c r="J133" s="30"/>
      <c r="K133" s="48"/>
      <c r="L133" s="29"/>
      <c r="M133" s="53"/>
      <c r="N133" s="30"/>
      <c r="O133" s="30"/>
      <c r="P133" s="30"/>
      <c r="Q133" s="30"/>
      <c r="R133" s="30"/>
      <c r="S133" s="30"/>
      <c r="T133" s="33">
        <v>0</v>
      </c>
      <c r="U133" s="46"/>
      <c r="V133" s="46"/>
      <c r="W133" s="46"/>
      <c r="X133" s="46"/>
      <c r="Y133" s="46"/>
      <c r="Z133" s="46"/>
      <c r="AA133" s="47"/>
      <c r="AB133" s="30"/>
      <c r="AC133" s="30"/>
      <c r="AD133" s="30"/>
      <c r="AE133" s="30"/>
      <c r="AF133" s="30"/>
      <c r="AG133" s="33">
        <v>0</v>
      </c>
      <c r="AH133" s="46"/>
      <c r="AI133" s="46"/>
      <c r="AJ133" s="46"/>
      <c r="AK133" s="46"/>
      <c r="AL133" s="46"/>
      <c r="AM133" s="46"/>
      <c r="AN133" s="30"/>
      <c r="AO133" s="30"/>
      <c r="AP133" s="30"/>
      <c r="AQ133" s="33">
        <v>0</v>
      </c>
      <c r="AR133" s="46"/>
      <c r="AS133" s="46"/>
      <c r="AT133" s="46"/>
      <c r="AU133" s="46"/>
      <c r="AV133" s="46"/>
      <c r="AW133" s="46"/>
      <c r="AX133" s="30"/>
      <c r="AY133" s="30"/>
      <c r="AZ133" s="30"/>
      <c r="BA133" s="30"/>
      <c r="BB133" s="30"/>
      <c r="BC133" s="30"/>
      <c r="BD133" s="33">
        <v>2</v>
      </c>
      <c r="BE133" s="46"/>
      <c r="BF133" s="46"/>
      <c r="BG133" s="46"/>
      <c r="BH133" s="46"/>
      <c r="BI133" s="46"/>
      <c r="BJ133" s="46"/>
      <c r="BK133" s="46"/>
      <c r="BL133" s="45"/>
      <c r="BM133" s="48"/>
      <c r="BN133" s="48"/>
      <c r="BO133" s="48"/>
      <c r="BP133" s="48"/>
      <c r="BQ133" s="48"/>
      <c r="BR133" s="48"/>
      <c r="BS133" s="48"/>
      <c r="BT133" s="30"/>
      <c r="BU133" s="48"/>
      <c r="BV133" s="48"/>
      <c r="BW133" s="48"/>
      <c r="BX133" s="48"/>
      <c r="BY133" s="48"/>
      <c r="BZ133" s="48"/>
      <c r="CA133" s="46"/>
      <c r="CB133" s="306"/>
      <c r="CC133" s="49"/>
      <c r="CD133" s="27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</row>
    <row r="134" spans="1:250" ht="21" customHeight="1" x14ac:dyDescent="0.15">
      <c r="A134" s="40" t="s">
        <v>286</v>
      </c>
      <c r="B134" s="51" t="s">
        <v>80</v>
      </c>
      <c r="C134" s="29"/>
      <c r="D134" s="52"/>
      <c r="E134" s="43"/>
      <c r="F134" s="38"/>
      <c r="G134" s="29"/>
      <c r="H134" s="48"/>
      <c r="I134" s="98"/>
      <c r="J134" s="30"/>
      <c r="K134" s="48"/>
      <c r="L134" s="29"/>
      <c r="M134" s="53"/>
      <c r="N134" s="30"/>
      <c r="O134" s="30"/>
      <c r="P134" s="30"/>
      <c r="Q134" s="30"/>
      <c r="R134" s="30"/>
      <c r="S134" s="30"/>
      <c r="T134" s="30"/>
      <c r="U134" s="46"/>
      <c r="V134" s="46"/>
      <c r="W134" s="46"/>
      <c r="X134" s="46"/>
      <c r="Y134" s="46"/>
      <c r="Z134" s="46"/>
      <c r="AA134" s="47"/>
      <c r="AB134" s="30"/>
      <c r="AC134" s="30"/>
      <c r="AD134" s="30"/>
      <c r="AE134" s="30"/>
      <c r="AF134" s="30"/>
      <c r="AG134" s="30"/>
      <c r="AH134" s="46"/>
      <c r="AI134" s="46"/>
      <c r="AJ134" s="46"/>
      <c r="AK134" s="46"/>
      <c r="AL134" s="46"/>
      <c r="AM134" s="46"/>
      <c r="AN134" s="30"/>
      <c r="AO134" s="30"/>
      <c r="AP134" s="30"/>
      <c r="AQ134" s="30"/>
      <c r="AR134" s="46"/>
      <c r="AS134" s="46"/>
      <c r="AT134" s="46"/>
      <c r="AU134" s="46"/>
      <c r="AV134" s="46"/>
      <c r="AW134" s="46"/>
      <c r="AX134" s="30"/>
      <c r="AY134" s="30"/>
      <c r="AZ134" s="30"/>
      <c r="BA134" s="30"/>
      <c r="BB134" s="30"/>
      <c r="BC134" s="30"/>
      <c r="BD134" s="54"/>
      <c r="BE134" s="46"/>
      <c r="BF134" s="46"/>
      <c r="BG134" s="46"/>
      <c r="BH134" s="46"/>
      <c r="BI134" s="46"/>
      <c r="BJ134" s="46"/>
      <c r="BK134" s="46"/>
      <c r="BL134" s="45"/>
      <c r="BM134" s="48"/>
      <c r="BN134" s="48"/>
      <c r="BO134" s="48"/>
      <c r="BP134" s="48"/>
      <c r="BQ134" s="48"/>
      <c r="BR134" s="48"/>
      <c r="BS134" s="48"/>
      <c r="BT134" s="30"/>
      <c r="BU134" s="48"/>
      <c r="BV134" s="48"/>
      <c r="BW134" s="48"/>
      <c r="BX134" s="48"/>
      <c r="BY134" s="48"/>
      <c r="BZ134" s="48"/>
      <c r="CA134" s="46"/>
      <c r="CB134" s="306"/>
      <c r="CC134" s="49"/>
      <c r="CD134" s="27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</row>
    <row r="135" spans="1:250" ht="21" customHeight="1" x14ac:dyDescent="0.15">
      <c r="A135" s="40" t="s">
        <v>287</v>
      </c>
      <c r="B135" s="51" t="s">
        <v>52</v>
      </c>
      <c r="C135" s="29"/>
      <c r="D135" s="52"/>
      <c r="E135" s="43"/>
      <c r="F135" s="38"/>
      <c r="G135" s="29"/>
      <c r="H135" s="48"/>
      <c r="I135" s="98"/>
      <c r="J135" s="30"/>
      <c r="K135" s="48"/>
      <c r="L135" s="29"/>
      <c r="M135" s="53"/>
      <c r="N135" s="30"/>
      <c r="O135" s="30"/>
      <c r="P135" s="30"/>
      <c r="Q135" s="30"/>
      <c r="R135" s="30"/>
      <c r="S135" s="30"/>
      <c r="T135" s="30"/>
      <c r="U135" s="46"/>
      <c r="V135" s="46"/>
      <c r="W135" s="46"/>
      <c r="X135" s="46"/>
      <c r="Y135" s="46"/>
      <c r="Z135" s="46"/>
      <c r="AA135" s="47"/>
      <c r="AB135" s="30"/>
      <c r="AC135" s="30"/>
      <c r="AD135" s="30"/>
      <c r="AE135" s="30"/>
      <c r="AF135" s="30"/>
      <c r="AG135" s="30"/>
      <c r="AH135" s="46"/>
      <c r="AI135" s="46"/>
      <c r="AJ135" s="46"/>
      <c r="AK135" s="46"/>
      <c r="AL135" s="46"/>
      <c r="AM135" s="46"/>
      <c r="AN135" s="30"/>
      <c r="AO135" s="30"/>
      <c r="AP135" s="30"/>
      <c r="AQ135" s="30"/>
      <c r="AR135" s="46"/>
      <c r="AS135" s="46"/>
      <c r="AT135" s="46"/>
      <c r="AU135" s="46"/>
      <c r="AV135" s="46"/>
      <c r="AW135" s="46"/>
      <c r="AX135" s="30"/>
      <c r="AY135" s="30"/>
      <c r="AZ135" s="30"/>
      <c r="BA135" s="30"/>
      <c r="BB135" s="30"/>
      <c r="BC135" s="30"/>
      <c r="BD135" s="54"/>
      <c r="BE135" s="46"/>
      <c r="BF135" s="46"/>
      <c r="BG135" s="46"/>
      <c r="BH135" s="46"/>
      <c r="BI135" s="46"/>
      <c r="BJ135" s="46"/>
      <c r="BK135" s="46"/>
      <c r="BL135" s="45"/>
      <c r="BM135" s="48"/>
      <c r="BN135" s="48"/>
      <c r="BO135" s="48"/>
      <c r="BP135" s="48"/>
      <c r="BQ135" s="48"/>
      <c r="BR135" s="48"/>
      <c r="BS135" s="48"/>
      <c r="BT135" s="30"/>
      <c r="BU135" s="48"/>
      <c r="BV135" s="48"/>
      <c r="BW135" s="48"/>
      <c r="BX135" s="48"/>
      <c r="BY135" s="48"/>
      <c r="BZ135" s="48"/>
      <c r="CA135" s="46"/>
      <c r="CB135" s="306"/>
      <c r="CC135" s="49"/>
      <c r="CD135" s="27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</row>
    <row r="136" spans="1:250" ht="21" customHeight="1" x14ac:dyDescent="0.15">
      <c r="A136" s="40" t="s">
        <v>288</v>
      </c>
      <c r="B136" s="41">
        <v>1226</v>
      </c>
      <c r="C136" s="42" t="s">
        <v>268</v>
      </c>
      <c r="D136" s="43">
        <v>2012</v>
      </c>
      <c r="E136" s="43"/>
      <c r="F136" s="38"/>
      <c r="G136" s="42" t="s">
        <v>268</v>
      </c>
      <c r="H136" s="48"/>
      <c r="I136" s="44" t="s">
        <v>31</v>
      </c>
      <c r="J136" s="45" t="s">
        <v>270</v>
      </c>
      <c r="K136" s="45" t="s">
        <v>271</v>
      </c>
      <c r="L136" s="42" t="s">
        <v>268</v>
      </c>
      <c r="M136" s="40" t="s">
        <v>272</v>
      </c>
      <c r="N136" s="30"/>
      <c r="O136" s="33">
        <v>0</v>
      </c>
      <c r="P136" s="33">
        <v>1</v>
      </c>
      <c r="Q136" s="33">
        <v>0</v>
      </c>
      <c r="R136" s="33">
        <v>0</v>
      </c>
      <c r="S136" s="33">
        <v>0</v>
      </c>
      <c r="T136" s="33">
        <v>4</v>
      </c>
      <c r="U136" s="46">
        <v>3</v>
      </c>
      <c r="V136" s="46">
        <v>4</v>
      </c>
      <c r="W136" s="46">
        <v>3</v>
      </c>
      <c r="X136" s="46">
        <v>3</v>
      </c>
      <c r="Y136" s="46">
        <v>4</v>
      </c>
      <c r="Z136" s="46">
        <v>3</v>
      </c>
      <c r="AA136" s="44" t="s">
        <v>94</v>
      </c>
      <c r="AB136" s="30"/>
      <c r="AC136" s="33">
        <v>0</v>
      </c>
      <c r="AD136" s="33">
        <v>0</v>
      </c>
      <c r="AE136" s="33">
        <v>5</v>
      </c>
      <c r="AF136" s="33">
        <v>1</v>
      </c>
      <c r="AG136" s="33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0</v>
      </c>
      <c r="AM136" s="46">
        <v>0</v>
      </c>
      <c r="AN136" s="30"/>
      <c r="AO136" s="33">
        <v>0</v>
      </c>
      <c r="AP136" s="33">
        <v>0</v>
      </c>
      <c r="AQ136" s="33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30"/>
      <c r="AY136" s="33">
        <v>1</v>
      </c>
      <c r="AZ136" s="33">
        <v>2</v>
      </c>
      <c r="BA136" s="33">
        <v>1</v>
      </c>
      <c r="BB136" s="33">
        <v>2</v>
      </c>
      <c r="BC136" s="33">
        <v>2</v>
      </c>
      <c r="BD136" s="33">
        <v>4</v>
      </c>
      <c r="BE136" s="46">
        <v>4</v>
      </c>
      <c r="BF136" s="46">
        <v>4</v>
      </c>
      <c r="BG136" s="46">
        <v>3</v>
      </c>
      <c r="BH136" s="46">
        <v>3</v>
      </c>
      <c r="BI136" s="46">
        <v>3</v>
      </c>
      <c r="BJ136" s="46">
        <v>3</v>
      </c>
      <c r="BK136" s="46"/>
      <c r="BL136" s="45"/>
      <c r="BM136" s="48"/>
      <c r="BN136" s="48">
        <v>1.3999972000000001</v>
      </c>
      <c r="BO136" s="48">
        <v>1.2999974000000001</v>
      </c>
      <c r="BP136" s="48">
        <v>1.37795</v>
      </c>
      <c r="BQ136" s="48">
        <v>2.0472399999999999</v>
      </c>
      <c r="BR136" s="48"/>
      <c r="BS136" s="48">
        <v>3</v>
      </c>
      <c r="BT136" s="33">
        <v>3.28</v>
      </c>
      <c r="BU136" s="48">
        <v>3.51</v>
      </c>
      <c r="BV136" s="48">
        <v>3.75</v>
      </c>
      <c r="BW136" s="48">
        <v>4.04</v>
      </c>
      <c r="BX136" s="48">
        <v>4.24</v>
      </c>
      <c r="BY136" s="48">
        <v>4.47</v>
      </c>
      <c r="BZ136" s="48">
        <v>4.74</v>
      </c>
      <c r="CA136" s="46"/>
      <c r="CB136" s="306">
        <f>SLOPE(BN136:BZ136,BN$3:BZ$3)</f>
        <v>0.28610745436586332</v>
      </c>
      <c r="CC136" s="49">
        <v>41046</v>
      </c>
      <c r="CD136" s="5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</row>
    <row r="137" spans="1:250" ht="21" customHeight="1" x14ac:dyDescent="0.15">
      <c r="A137" s="55" t="s">
        <v>289</v>
      </c>
      <c r="B137" s="68">
        <v>1226</v>
      </c>
      <c r="C137" s="148" t="s">
        <v>277</v>
      </c>
      <c r="D137" s="58" t="s">
        <v>59</v>
      </c>
      <c r="E137" s="59"/>
      <c r="F137" s="60"/>
      <c r="G137" s="61"/>
      <c r="H137" s="62"/>
      <c r="I137" s="63"/>
      <c r="J137" s="55"/>
      <c r="K137" s="62"/>
      <c r="L137" s="149"/>
      <c r="M137" s="55" t="s">
        <v>290</v>
      </c>
      <c r="N137" s="62"/>
      <c r="O137" s="62"/>
      <c r="P137" s="62"/>
      <c r="Q137" s="62"/>
      <c r="R137" s="62"/>
      <c r="S137" s="62"/>
      <c r="T137" s="62"/>
      <c r="U137" s="64"/>
      <c r="V137" s="64"/>
      <c r="W137" s="64"/>
      <c r="X137" s="64"/>
      <c r="Y137" s="64"/>
      <c r="Z137" s="64"/>
      <c r="AA137" s="65"/>
      <c r="AB137" s="62"/>
      <c r="AC137" s="62"/>
      <c r="AD137" s="62"/>
      <c r="AE137" s="62"/>
      <c r="AF137" s="62"/>
      <c r="AG137" s="62"/>
      <c r="AH137" s="64"/>
      <c r="AI137" s="64"/>
      <c r="AJ137" s="64"/>
      <c r="AK137" s="64"/>
      <c r="AL137" s="64"/>
      <c r="AM137" s="64"/>
      <c r="AN137" s="62"/>
      <c r="AO137" s="62"/>
      <c r="AP137" s="62"/>
      <c r="AQ137" s="62"/>
      <c r="AR137" s="64"/>
      <c r="AS137" s="64"/>
      <c r="AT137" s="64"/>
      <c r="AU137" s="64"/>
      <c r="AV137" s="64"/>
      <c r="AW137" s="64"/>
      <c r="AX137" s="62"/>
      <c r="AY137" s="62"/>
      <c r="AZ137" s="62"/>
      <c r="BA137" s="62"/>
      <c r="BB137" s="62"/>
      <c r="BC137" s="62"/>
      <c r="BD137" s="62"/>
      <c r="BE137" s="64"/>
      <c r="BF137" s="64"/>
      <c r="BG137" s="64"/>
      <c r="BH137" s="64"/>
      <c r="BI137" s="64"/>
      <c r="BJ137" s="64"/>
      <c r="BK137" s="64"/>
      <c r="BL137" s="55"/>
      <c r="BM137" s="62"/>
      <c r="BN137" s="62"/>
      <c r="BO137" s="62"/>
      <c r="BP137" s="62"/>
      <c r="BQ137" s="62"/>
      <c r="BR137" s="62"/>
      <c r="BS137" s="62"/>
      <c r="BT137" s="62"/>
      <c r="BU137" s="66"/>
      <c r="BV137" s="66"/>
      <c r="BW137" s="66"/>
      <c r="BX137" s="66"/>
      <c r="BY137" s="66"/>
      <c r="BZ137" s="66"/>
      <c r="CA137" s="64"/>
      <c r="CB137" s="307"/>
      <c r="CC137" s="58" t="s">
        <v>59</v>
      </c>
      <c r="CD137" s="58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2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2"/>
      <c r="GA137" s="62"/>
      <c r="GB137" s="62"/>
      <c r="GC137" s="62"/>
      <c r="GD137" s="62"/>
      <c r="GE137" s="62"/>
      <c r="GF137" s="62"/>
      <c r="GG137" s="62"/>
      <c r="GH137" s="62"/>
      <c r="GI137" s="62"/>
      <c r="GJ137" s="62"/>
      <c r="GK137" s="62"/>
      <c r="GL137" s="62"/>
      <c r="GM137" s="62"/>
      <c r="GN137" s="62"/>
      <c r="GO137" s="62"/>
      <c r="GP137" s="62"/>
      <c r="GQ137" s="62"/>
      <c r="GR137" s="62"/>
      <c r="GS137" s="62"/>
      <c r="GT137" s="62"/>
      <c r="GU137" s="62"/>
      <c r="GV137" s="62"/>
      <c r="GW137" s="62"/>
      <c r="GX137" s="62"/>
      <c r="GY137" s="62"/>
      <c r="GZ137" s="62"/>
      <c r="HA137" s="62"/>
      <c r="HB137" s="62"/>
      <c r="HC137" s="62"/>
      <c r="HD137" s="62"/>
      <c r="HE137" s="62"/>
      <c r="HF137" s="62"/>
      <c r="HG137" s="62"/>
      <c r="HH137" s="62"/>
      <c r="HI137" s="62"/>
      <c r="HJ137" s="62"/>
      <c r="HK137" s="62"/>
      <c r="HL137" s="62"/>
      <c r="HM137" s="62"/>
      <c r="HN137" s="62"/>
      <c r="HO137" s="62"/>
      <c r="HP137" s="62"/>
      <c r="HQ137" s="62"/>
      <c r="HR137" s="62"/>
      <c r="HS137" s="62"/>
      <c r="HT137" s="62"/>
      <c r="HU137" s="62"/>
      <c r="HV137" s="62"/>
      <c r="HW137" s="62"/>
      <c r="HX137" s="62"/>
      <c r="HY137" s="62"/>
      <c r="HZ137" s="62"/>
      <c r="IA137" s="62"/>
      <c r="IB137" s="62"/>
      <c r="IC137" s="62"/>
      <c r="ID137" s="62"/>
      <c r="IE137" s="62"/>
      <c r="IF137" s="62"/>
      <c r="IG137" s="62"/>
      <c r="IH137" s="62"/>
      <c r="II137" s="62"/>
      <c r="IJ137" s="62"/>
      <c r="IK137" s="62"/>
      <c r="IL137" s="62"/>
      <c r="IM137" s="62"/>
      <c r="IN137" s="62"/>
      <c r="IO137" s="62"/>
      <c r="IP137" s="62"/>
    </row>
    <row r="138" spans="1:250" ht="21" customHeight="1" x14ac:dyDescent="0.15">
      <c r="A138" s="55" t="s">
        <v>291</v>
      </c>
      <c r="B138" s="68">
        <v>1224</v>
      </c>
      <c r="C138" s="150" t="s">
        <v>277</v>
      </c>
      <c r="D138" s="58" t="s">
        <v>59</v>
      </c>
      <c r="E138" s="59"/>
      <c r="F138" s="60"/>
      <c r="G138" s="130"/>
      <c r="H138" s="62"/>
      <c r="I138" s="63"/>
      <c r="J138" s="55"/>
      <c r="K138" s="62"/>
      <c r="L138" s="151"/>
      <c r="M138" s="55" t="s">
        <v>290</v>
      </c>
      <c r="N138" s="62"/>
      <c r="O138" s="62"/>
      <c r="P138" s="62"/>
      <c r="Q138" s="62"/>
      <c r="R138" s="62"/>
      <c r="S138" s="62"/>
      <c r="T138" s="62"/>
      <c r="U138" s="64"/>
      <c r="V138" s="64"/>
      <c r="W138" s="64"/>
      <c r="X138" s="64"/>
      <c r="Y138" s="64"/>
      <c r="Z138" s="64"/>
      <c r="AA138" s="65"/>
      <c r="AB138" s="62"/>
      <c r="AC138" s="62"/>
      <c r="AD138" s="62"/>
      <c r="AE138" s="62"/>
      <c r="AF138" s="62"/>
      <c r="AG138" s="62"/>
      <c r="AH138" s="64"/>
      <c r="AI138" s="64"/>
      <c r="AJ138" s="64"/>
      <c r="AK138" s="64"/>
      <c r="AL138" s="64"/>
      <c r="AM138" s="64"/>
      <c r="AN138" s="62"/>
      <c r="AO138" s="62"/>
      <c r="AP138" s="62"/>
      <c r="AQ138" s="62"/>
      <c r="AR138" s="64"/>
      <c r="AS138" s="64"/>
      <c r="AT138" s="64"/>
      <c r="AU138" s="64"/>
      <c r="AV138" s="64"/>
      <c r="AW138" s="64"/>
      <c r="AX138" s="62"/>
      <c r="AY138" s="62"/>
      <c r="AZ138" s="62"/>
      <c r="BA138" s="62"/>
      <c r="BB138" s="62"/>
      <c r="BC138" s="62"/>
      <c r="BD138" s="62"/>
      <c r="BE138" s="64"/>
      <c r="BF138" s="64"/>
      <c r="BG138" s="64"/>
      <c r="BH138" s="64"/>
      <c r="BI138" s="64"/>
      <c r="BJ138" s="64"/>
      <c r="BK138" s="64"/>
      <c r="BL138" s="55"/>
      <c r="BM138" s="62"/>
      <c r="BN138" s="62"/>
      <c r="BO138" s="62"/>
      <c r="BP138" s="62"/>
      <c r="BQ138" s="62"/>
      <c r="BR138" s="62"/>
      <c r="BS138" s="62"/>
      <c r="BT138" s="62"/>
      <c r="BU138" s="66"/>
      <c r="BV138" s="66"/>
      <c r="BW138" s="66"/>
      <c r="BX138" s="66"/>
      <c r="BY138" s="66"/>
      <c r="BZ138" s="66"/>
      <c r="CA138" s="64"/>
      <c r="CB138" s="307"/>
      <c r="CC138" s="58" t="s">
        <v>59</v>
      </c>
      <c r="CD138" s="58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2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2"/>
      <c r="GA138" s="62"/>
      <c r="GB138" s="62"/>
      <c r="GC138" s="62"/>
      <c r="GD138" s="62"/>
      <c r="GE138" s="62"/>
      <c r="GF138" s="62"/>
      <c r="GG138" s="62"/>
      <c r="GH138" s="62"/>
      <c r="GI138" s="62"/>
      <c r="GJ138" s="62"/>
      <c r="GK138" s="62"/>
      <c r="GL138" s="62"/>
      <c r="GM138" s="62"/>
      <c r="GN138" s="62"/>
      <c r="GO138" s="62"/>
      <c r="GP138" s="62"/>
      <c r="GQ138" s="62"/>
      <c r="GR138" s="62"/>
      <c r="GS138" s="62"/>
      <c r="GT138" s="62"/>
      <c r="GU138" s="62"/>
      <c r="GV138" s="62"/>
      <c r="GW138" s="62"/>
      <c r="GX138" s="62"/>
      <c r="GY138" s="62"/>
      <c r="GZ138" s="62"/>
      <c r="HA138" s="62"/>
      <c r="HB138" s="62"/>
      <c r="HC138" s="62"/>
      <c r="HD138" s="62"/>
      <c r="HE138" s="62"/>
      <c r="HF138" s="62"/>
      <c r="HG138" s="62"/>
      <c r="HH138" s="62"/>
      <c r="HI138" s="62"/>
      <c r="HJ138" s="62"/>
      <c r="HK138" s="62"/>
      <c r="HL138" s="62"/>
      <c r="HM138" s="62"/>
      <c r="HN138" s="62"/>
      <c r="HO138" s="62"/>
      <c r="HP138" s="62"/>
      <c r="HQ138" s="62"/>
      <c r="HR138" s="62"/>
      <c r="HS138" s="62"/>
      <c r="HT138" s="62"/>
      <c r="HU138" s="62"/>
      <c r="HV138" s="62"/>
      <c r="HW138" s="62"/>
      <c r="HX138" s="62"/>
      <c r="HY138" s="62"/>
      <c r="HZ138" s="62"/>
      <c r="IA138" s="62"/>
      <c r="IB138" s="62"/>
      <c r="IC138" s="62"/>
      <c r="ID138" s="62"/>
      <c r="IE138" s="62"/>
      <c r="IF138" s="62"/>
      <c r="IG138" s="62"/>
      <c r="IH138" s="62"/>
      <c r="II138" s="62"/>
      <c r="IJ138" s="62"/>
      <c r="IK138" s="62"/>
      <c r="IL138" s="62"/>
      <c r="IM138" s="62"/>
      <c r="IN138" s="62"/>
      <c r="IO138" s="62"/>
      <c r="IP138" s="62"/>
    </row>
    <row r="139" spans="1:250" ht="21" customHeight="1" x14ac:dyDescent="0.15">
      <c r="A139" s="55" t="s">
        <v>292</v>
      </c>
      <c r="B139" s="68">
        <v>1224</v>
      </c>
      <c r="C139" s="152" t="s">
        <v>277</v>
      </c>
      <c r="D139" s="58" t="s">
        <v>59</v>
      </c>
      <c r="E139" s="59"/>
      <c r="F139" s="60"/>
      <c r="G139" s="101"/>
      <c r="H139" s="62"/>
      <c r="I139" s="63"/>
      <c r="J139" s="55"/>
      <c r="K139" s="62"/>
      <c r="L139" s="153"/>
      <c r="M139" s="55" t="s">
        <v>290</v>
      </c>
      <c r="N139" s="62"/>
      <c r="O139" s="62"/>
      <c r="P139" s="62"/>
      <c r="Q139" s="62"/>
      <c r="R139" s="62"/>
      <c r="S139" s="62"/>
      <c r="T139" s="62"/>
      <c r="U139" s="64"/>
      <c r="V139" s="64"/>
      <c r="W139" s="64"/>
      <c r="X139" s="64"/>
      <c r="Y139" s="64"/>
      <c r="Z139" s="64"/>
      <c r="AA139" s="65"/>
      <c r="AB139" s="62"/>
      <c r="AC139" s="62"/>
      <c r="AD139" s="62"/>
      <c r="AE139" s="62"/>
      <c r="AF139" s="62"/>
      <c r="AG139" s="62"/>
      <c r="AH139" s="64"/>
      <c r="AI139" s="64"/>
      <c r="AJ139" s="64"/>
      <c r="AK139" s="64"/>
      <c r="AL139" s="64"/>
      <c r="AM139" s="64"/>
      <c r="AN139" s="62"/>
      <c r="AO139" s="62"/>
      <c r="AP139" s="62"/>
      <c r="AQ139" s="62"/>
      <c r="AR139" s="64"/>
      <c r="AS139" s="64"/>
      <c r="AT139" s="64"/>
      <c r="AU139" s="64"/>
      <c r="AV139" s="64"/>
      <c r="AW139" s="64"/>
      <c r="AX139" s="62"/>
      <c r="AY139" s="62"/>
      <c r="AZ139" s="62"/>
      <c r="BA139" s="62"/>
      <c r="BB139" s="62"/>
      <c r="BC139" s="62"/>
      <c r="BD139" s="62"/>
      <c r="BE139" s="64"/>
      <c r="BF139" s="64"/>
      <c r="BG139" s="64"/>
      <c r="BH139" s="64"/>
      <c r="BI139" s="64"/>
      <c r="BJ139" s="64"/>
      <c r="BK139" s="64"/>
      <c r="BL139" s="55"/>
      <c r="BM139" s="62"/>
      <c r="BN139" s="62"/>
      <c r="BO139" s="62"/>
      <c r="BP139" s="62"/>
      <c r="BQ139" s="62"/>
      <c r="BR139" s="62"/>
      <c r="BS139" s="62"/>
      <c r="BT139" s="62"/>
      <c r="BU139" s="66"/>
      <c r="BV139" s="66"/>
      <c r="BW139" s="66"/>
      <c r="BX139" s="66"/>
      <c r="BY139" s="66"/>
      <c r="BZ139" s="66"/>
      <c r="CA139" s="64"/>
      <c r="CB139" s="307"/>
      <c r="CC139" s="58" t="s">
        <v>59</v>
      </c>
      <c r="CD139" s="58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2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2"/>
      <c r="GA139" s="62"/>
      <c r="GB139" s="62"/>
      <c r="GC139" s="62"/>
      <c r="GD139" s="62"/>
      <c r="GE139" s="62"/>
      <c r="GF139" s="62"/>
      <c r="GG139" s="62"/>
      <c r="GH139" s="62"/>
      <c r="GI139" s="62"/>
      <c r="GJ139" s="62"/>
      <c r="GK139" s="62"/>
      <c r="GL139" s="62"/>
      <c r="GM139" s="62"/>
      <c r="GN139" s="62"/>
      <c r="GO139" s="62"/>
      <c r="GP139" s="62"/>
      <c r="GQ139" s="62"/>
      <c r="GR139" s="62"/>
      <c r="GS139" s="62"/>
      <c r="GT139" s="62"/>
      <c r="GU139" s="62"/>
      <c r="GV139" s="62"/>
      <c r="GW139" s="62"/>
      <c r="GX139" s="62"/>
      <c r="GY139" s="62"/>
      <c r="GZ139" s="62"/>
      <c r="HA139" s="62"/>
      <c r="HB139" s="62"/>
      <c r="HC139" s="62"/>
      <c r="HD139" s="62"/>
      <c r="HE139" s="62"/>
      <c r="HF139" s="62"/>
      <c r="HG139" s="62"/>
      <c r="HH139" s="62"/>
      <c r="HI139" s="62"/>
      <c r="HJ139" s="62"/>
      <c r="HK139" s="62"/>
      <c r="HL139" s="62"/>
      <c r="HM139" s="62"/>
      <c r="HN139" s="62"/>
      <c r="HO139" s="62"/>
      <c r="HP139" s="62"/>
      <c r="HQ139" s="62"/>
      <c r="HR139" s="62"/>
      <c r="HS139" s="62"/>
      <c r="HT139" s="62"/>
      <c r="HU139" s="62"/>
      <c r="HV139" s="62"/>
      <c r="HW139" s="62"/>
      <c r="HX139" s="62"/>
      <c r="HY139" s="62"/>
      <c r="HZ139" s="62"/>
      <c r="IA139" s="62"/>
      <c r="IB139" s="62"/>
      <c r="IC139" s="62"/>
      <c r="ID139" s="62"/>
      <c r="IE139" s="62"/>
      <c r="IF139" s="62"/>
      <c r="IG139" s="62"/>
      <c r="IH139" s="62"/>
      <c r="II139" s="62"/>
      <c r="IJ139" s="62"/>
      <c r="IK139" s="62"/>
      <c r="IL139" s="62"/>
      <c r="IM139" s="62"/>
      <c r="IN139" s="62"/>
      <c r="IO139" s="62"/>
      <c r="IP139" s="62"/>
    </row>
    <row r="140" spans="1:250" ht="21" customHeight="1" x14ac:dyDescent="0.15">
      <c r="A140" s="40" t="s">
        <v>293</v>
      </c>
      <c r="B140" s="113" t="s">
        <v>294</v>
      </c>
      <c r="C140" s="42" t="s">
        <v>281</v>
      </c>
      <c r="D140" s="43">
        <v>2012</v>
      </c>
      <c r="E140" s="43"/>
      <c r="F140" s="105"/>
      <c r="G140" s="42" t="s">
        <v>281</v>
      </c>
      <c r="H140" s="48"/>
      <c r="I140" s="44" t="s">
        <v>31</v>
      </c>
      <c r="J140" s="45" t="s">
        <v>282</v>
      </c>
      <c r="K140" s="45" t="s">
        <v>76</v>
      </c>
      <c r="L140" s="42" t="s">
        <v>281</v>
      </c>
      <c r="M140" s="40" t="s">
        <v>283</v>
      </c>
      <c r="N140" s="30"/>
      <c r="O140" s="33">
        <v>0</v>
      </c>
      <c r="P140" s="33">
        <v>0</v>
      </c>
      <c r="Q140" s="33">
        <v>0</v>
      </c>
      <c r="R140" s="33">
        <v>0</v>
      </c>
      <c r="S140" s="33">
        <v>1</v>
      </c>
      <c r="T140" s="33">
        <v>0</v>
      </c>
      <c r="U140" s="46">
        <v>0</v>
      </c>
      <c r="V140" s="46">
        <v>0</v>
      </c>
      <c r="W140" s="46"/>
      <c r="X140" s="46">
        <v>0</v>
      </c>
      <c r="Y140" s="46">
        <v>2</v>
      </c>
      <c r="Z140" s="46">
        <v>0</v>
      </c>
      <c r="AA140" s="44" t="s">
        <v>94</v>
      </c>
      <c r="AB140" s="30"/>
      <c r="AC140" s="33">
        <v>0</v>
      </c>
      <c r="AD140" s="33">
        <v>0</v>
      </c>
      <c r="AE140" s="33">
        <v>5</v>
      </c>
      <c r="AF140" s="33">
        <v>2</v>
      </c>
      <c r="AG140" s="33">
        <v>0</v>
      </c>
      <c r="AH140" s="46">
        <v>0</v>
      </c>
      <c r="AI140" s="46">
        <v>0</v>
      </c>
      <c r="AJ140" s="46"/>
      <c r="AK140" s="46">
        <v>0</v>
      </c>
      <c r="AL140" s="46">
        <v>0</v>
      </c>
      <c r="AM140" s="46">
        <v>5</v>
      </c>
      <c r="AN140" s="30"/>
      <c r="AO140" s="33">
        <v>0</v>
      </c>
      <c r="AP140" s="33">
        <v>0</v>
      </c>
      <c r="AQ140" s="33">
        <v>0</v>
      </c>
      <c r="AR140" s="46">
        <v>0</v>
      </c>
      <c r="AS140" s="46">
        <v>0</v>
      </c>
      <c r="AT140" s="46"/>
      <c r="AU140" s="46">
        <v>0</v>
      </c>
      <c r="AV140" s="46">
        <v>0</v>
      </c>
      <c r="AW140" s="46">
        <v>0</v>
      </c>
      <c r="AX140" s="30"/>
      <c r="AY140" s="33">
        <v>1</v>
      </c>
      <c r="AZ140" s="33">
        <v>2</v>
      </c>
      <c r="BA140" s="33">
        <v>2</v>
      </c>
      <c r="BB140" s="33">
        <v>2</v>
      </c>
      <c r="BC140" s="33">
        <v>2</v>
      </c>
      <c r="BD140" s="33">
        <v>2</v>
      </c>
      <c r="BE140" s="46">
        <v>2</v>
      </c>
      <c r="BF140" s="46">
        <v>2</v>
      </c>
      <c r="BG140" s="46"/>
      <c r="BH140" s="46">
        <v>1</v>
      </c>
      <c r="BI140" s="46">
        <v>2</v>
      </c>
      <c r="BJ140" s="46">
        <v>1</v>
      </c>
      <c r="BK140" s="46"/>
      <c r="BL140" s="45"/>
      <c r="BM140" s="48"/>
      <c r="BN140" s="48">
        <v>2.4999950000000002</v>
      </c>
      <c r="BO140" s="48">
        <v>2.4999950000000002</v>
      </c>
      <c r="BP140" s="48">
        <v>2.40157</v>
      </c>
      <c r="BQ140" s="48">
        <v>2.6377899999999999</v>
      </c>
      <c r="BR140" s="48"/>
      <c r="BS140" s="48">
        <v>3.22</v>
      </c>
      <c r="BT140" s="33">
        <v>3.62</v>
      </c>
      <c r="BU140" s="48">
        <v>4.1100000000000003</v>
      </c>
      <c r="BV140" s="48">
        <v>4.38</v>
      </c>
      <c r="BW140" s="48">
        <v>4.6399999999999997</v>
      </c>
      <c r="BX140" s="48">
        <v>4.96</v>
      </c>
      <c r="BY140" s="48">
        <v>5.55</v>
      </c>
      <c r="BZ140" s="48">
        <v>5.92</v>
      </c>
      <c r="CA140" s="46">
        <v>46</v>
      </c>
      <c r="CB140" s="306">
        <f>SLOPE(BN140:BZ140,BN$3:BZ$3)</f>
        <v>0.27560074674041884</v>
      </c>
      <c r="CC140" s="49">
        <v>41046</v>
      </c>
      <c r="CD140" s="5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</row>
    <row r="141" spans="1:250" ht="21" customHeight="1" x14ac:dyDescent="0.15">
      <c r="A141" s="71" t="s">
        <v>295</v>
      </c>
      <c r="B141" s="145" t="s">
        <v>294</v>
      </c>
      <c r="C141" s="73" t="s">
        <v>268</v>
      </c>
      <c r="D141" s="75">
        <v>2012</v>
      </c>
      <c r="E141" s="75">
        <v>2018</v>
      </c>
      <c r="F141" s="75">
        <v>6</v>
      </c>
      <c r="G141" s="154"/>
      <c r="H141" s="81"/>
      <c r="I141" s="137"/>
      <c r="J141" s="71"/>
      <c r="K141" s="71"/>
      <c r="L141" s="73" t="s">
        <v>268</v>
      </c>
      <c r="M141" s="71" t="s">
        <v>272</v>
      </c>
      <c r="N141" s="78"/>
      <c r="O141" s="107">
        <v>0</v>
      </c>
      <c r="P141" s="107">
        <v>0</v>
      </c>
      <c r="Q141" s="107">
        <v>0</v>
      </c>
      <c r="R141" s="107">
        <v>0</v>
      </c>
      <c r="S141" s="107">
        <v>1</v>
      </c>
      <c r="T141" s="107">
        <v>0</v>
      </c>
      <c r="U141" s="79"/>
      <c r="V141" s="79"/>
      <c r="W141" s="79"/>
      <c r="X141" s="79"/>
      <c r="Y141" s="79"/>
      <c r="Z141" s="79"/>
      <c r="AA141" s="80"/>
      <c r="AB141" s="78"/>
      <c r="AC141" s="107">
        <v>0</v>
      </c>
      <c r="AD141" s="107">
        <v>0</v>
      </c>
      <c r="AE141" s="107">
        <v>30</v>
      </c>
      <c r="AF141" s="107">
        <v>1</v>
      </c>
      <c r="AG141" s="107">
        <v>0</v>
      </c>
      <c r="AH141" s="79"/>
      <c r="AI141" s="79"/>
      <c r="AJ141" s="79"/>
      <c r="AK141" s="79"/>
      <c r="AL141" s="79"/>
      <c r="AM141" s="79"/>
      <c r="AN141" s="78"/>
      <c r="AO141" s="107">
        <v>0</v>
      </c>
      <c r="AP141" s="107">
        <v>0</v>
      </c>
      <c r="AQ141" s="107">
        <v>0</v>
      </c>
      <c r="AR141" s="79"/>
      <c r="AS141" s="79"/>
      <c r="AT141" s="79"/>
      <c r="AU141" s="79"/>
      <c r="AV141" s="79"/>
      <c r="AW141" s="79"/>
      <c r="AX141" s="78"/>
      <c r="AY141" s="107">
        <v>1</v>
      </c>
      <c r="AZ141" s="107">
        <v>2</v>
      </c>
      <c r="BA141" s="107">
        <v>2</v>
      </c>
      <c r="BB141" s="107">
        <v>2</v>
      </c>
      <c r="BC141" s="107">
        <v>2</v>
      </c>
      <c r="BD141" s="107">
        <v>2</v>
      </c>
      <c r="BE141" s="79">
        <v>5</v>
      </c>
      <c r="BF141" s="79">
        <v>6</v>
      </c>
      <c r="BG141" s="79">
        <v>6</v>
      </c>
      <c r="BH141" s="79">
        <v>6</v>
      </c>
      <c r="BI141" s="79">
        <v>6</v>
      </c>
      <c r="BJ141" s="79">
        <v>6</v>
      </c>
      <c r="BK141" s="71" t="s">
        <v>68</v>
      </c>
      <c r="BL141" s="71"/>
      <c r="BM141" s="81"/>
      <c r="BN141" s="81">
        <v>1.499997</v>
      </c>
      <c r="BO141" s="81">
        <v>1.499997</v>
      </c>
      <c r="BP141" s="81">
        <v>1.5354300000000001</v>
      </c>
      <c r="BQ141" s="81">
        <v>1.8110200000000001</v>
      </c>
      <c r="BR141" s="81"/>
      <c r="BS141" s="81">
        <v>2.1</v>
      </c>
      <c r="BT141" s="107">
        <v>2.21</v>
      </c>
      <c r="BU141" s="81"/>
      <c r="BV141" s="81"/>
      <c r="BW141" s="81"/>
      <c r="BX141" s="81"/>
      <c r="BY141" s="81"/>
      <c r="BZ141" s="81"/>
      <c r="CA141" s="79"/>
      <c r="CB141" s="308"/>
      <c r="CC141" s="108">
        <v>41046</v>
      </c>
      <c r="CD141" s="83" t="s">
        <v>68</v>
      </c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</row>
    <row r="142" spans="1:250" ht="21" customHeight="1" x14ac:dyDescent="0.15">
      <c r="A142" s="40" t="s">
        <v>296</v>
      </c>
      <c r="B142" s="113" t="s">
        <v>294</v>
      </c>
      <c r="C142" s="42" t="s">
        <v>268</v>
      </c>
      <c r="D142" s="43">
        <v>2012</v>
      </c>
      <c r="E142" s="43"/>
      <c r="F142" s="109"/>
      <c r="G142" s="42" t="s">
        <v>268</v>
      </c>
      <c r="H142" s="48"/>
      <c r="I142" s="44" t="s">
        <v>31</v>
      </c>
      <c r="J142" s="45" t="s">
        <v>270</v>
      </c>
      <c r="K142" s="45" t="s">
        <v>271</v>
      </c>
      <c r="L142" s="42" t="s">
        <v>268</v>
      </c>
      <c r="M142" s="40" t="s">
        <v>272</v>
      </c>
      <c r="N142" s="30"/>
      <c r="O142" s="33">
        <v>0</v>
      </c>
      <c r="P142" s="33">
        <v>0</v>
      </c>
      <c r="Q142" s="33">
        <v>0</v>
      </c>
      <c r="R142" s="33">
        <v>1</v>
      </c>
      <c r="S142" s="33">
        <v>1</v>
      </c>
      <c r="T142" s="33">
        <v>0</v>
      </c>
      <c r="U142" s="46">
        <v>1</v>
      </c>
      <c r="V142" s="46">
        <v>1</v>
      </c>
      <c r="W142" s="46">
        <v>2</v>
      </c>
      <c r="X142" s="46">
        <v>1</v>
      </c>
      <c r="Y142" s="46">
        <v>1</v>
      </c>
      <c r="Z142" s="46">
        <v>0</v>
      </c>
      <c r="AA142" s="44" t="s">
        <v>94</v>
      </c>
      <c r="AB142" s="30"/>
      <c r="AC142" s="33">
        <v>0</v>
      </c>
      <c r="AD142" s="33">
        <v>1</v>
      </c>
      <c r="AE142" s="33">
        <v>30</v>
      </c>
      <c r="AF142" s="33">
        <v>5</v>
      </c>
      <c r="AG142" s="33">
        <v>0</v>
      </c>
      <c r="AH142" s="46">
        <v>20</v>
      </c>
      <c r="AI142" s="46">
        <v>0</v>
      </c>
      <c r="AJ142" s="46">
        <v>0</v>
      </c>
      <c r="AK142" s="46">
        <v>0</v>
      </c>
      <c r="AL142" s="46">
        <v>0</v>
      </c>
      <c r="AM142" s="46">
        <v>5</v>
      </c>
      <c r="AN142" s="30"/>
      <c r="AO142" s="33">
        <v>0</v>
      </c>
      <c r="AP142" s="33">
        <v>0</v>
      </c>
      <c r="AQ142" s="33">
        <v>0</v>
      </c>
      <c r="AR142" s="46">
        <v>0</v>
      </c>
      <c r="AS142" s="46">
        <v>0</v>
      </c>
      <c r="AT142" s="46">
        <v>0</v>
      </c>
      <c r="AU142" s="46">
        <v>0</v>
      </c>
      <c r="AV142" s="46">
        <v>0</v>
      </c>
      <c r="AW142" s="46">
        <v>0</v>
      </c>
      <c r="AX142" s="30"/>
      <c r="AY142" s="33">
        <v>1</v>
      </c>
      <c r="AZ142" s="33">
        <v>2</v>
      </c>
      <c r="BA142" s="33">
        <v>2</v>
      </c>
      <c r="BB142" s="33">
        <v>2</v>
      </c>
      <c r="BC142" s="33">
        <v>2</v>
      </c>
      <c r="BD142" s="33">
        <v>2</v>
      </c>
      <c r="BE142" s="46">
        <v>3</v>
      </c>
      <c r="BF142" s="46">
        <v>3</v>
      </c>
      <c r="BG142" s="46">
        <v>2</v>
      </c>
      <c r="BH142" s="46">
        <v>2</v>
      </c>
      <c r="BI142" s="46">
        <v>2</v>
      </c>
      <c r="BJ142" s="46">
        <v>3</v>
      </c>
      <c r="BK142" s="46"/>
      <c r="BL142" s="45"/>
      <c r="BM142" s="48"/>
      <c r="BN142" s="48">
        <v>1.3499973000000001</v>
      </c>
      <c r="BO142" s="48">
        <v>1.3499973000000001</v>
      </c>
      <c r="BP142" s="48">
        <v>1.4173199999999999</v>
      </c>
      <c r="BQ142" s="48">
        <v>1.5748</v>
      </c>
      <c r="BR142" s="48"/>
      <c r="BS142" s="48">
        <v>1.96</v>
      </c>
      <c r="BT142" s="33">
        <v>2.04</v>
      </c>
      <c r="BU142" s="48">
        <v>2.14</v>
      </c>
      <c r="BV142" s="48">
        <v>2.13</v>
      </c>
      <c r="BW142" s="48">
        <v>2.35</v>
      </c>
      <c r="BX142" s="48">
        <v>2.57</v>
      </c>
      <c r="BY142" s="48">
        <v>2.75</v>
      </c>
      <c r="BZ142" s="48">
        <v>2.87</v>
      </c>
      <c r="CA142" s="46">
        <v>49</v>
      </c>
      <c r="CB142" s="306">
        <f>SLOPE(BN142:BZ142,BN$3:BZ$3)</f>
        <v>0.12052569569340182</v>
      </c>
      <c r="CC142" s="49">
        <v>41046</v>
      </c>
      <c r="CD142" s="5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</row>
    <row r="143" spans="1:250" ht="21" customHeight="1" x14ac:dyDescent="0.15">
      <c r="A143" s="40" t="s">
        <v>297</v>
      </c>
      <c r="B143" s="51" t="s">
        <v>298</v>
      </c>
      <c r="C143" s="155"/>
      <c r="D143" s="156"/>
      <c r="E143" s="43"/>
      <c r="F143" s="38"/>
      <c r="G143" s="29"/>
      <c r="H143" s="30"/>
      <c r="I143" s="31"/>
      <c r="J143" s="30"/>
      <c r="K143" s="30"/>
      <c r="L143" s="29"/>
      <c r="M143" s="157"/>
      <c r="N143" s="30"/>
      <c r="O143" s="30"/>
      <c r="P143" s="30"/>
      <c r="Q143" s="30"/>
      <c r="R143" s="30"/>
      <c r="S143" s="30"/>
      <c r="T143" s="30"/>
      <c r="U143" s="30"/>
      <c r="V143" s="46"/>
      <c r="W143" s="46"/>
      <c r="X143" s="46"/>
      <c r="Y143" s="46"/>
      <c r="Z143" s="46"/>
      <c r="AA143" s="47"/>
      <c r="AB143" s="30"/>
      <c r="AC143" s="30"/>
      <c r="AD143" s="30"/>
      <c r="AE143" s="30"/>
      <c r="AF143" s="30"/>
      <c r="AG143" s="30"/>
      <c r="AH143" s="30"/>
      <c r="AI143" s="46"/>
      <c r="AJ143" s="46"/>
      <c r="AK143" s="46"/>
      <c r="AL143" s="46"/>
      <c r="AM143" s="46"/>
      <c r="AN143" s="30"/>
      <c r="AO143" s="30"/>
      <c r="AP143" s="30"/>
      <c r="AQ143" s="30"/>
      <c r="AR143" s="30"/>
      <c r="AS143" s="46"/>
      <c r="AT143" s="46"/>
      <c r="AU143" s="46"/>
      <c r="AV143" s="46"/>
      <c r="AW143" s="46"/>
      <c r="AX143" s="30"/>
      <c r="AY143" s="30"/>
      <c r="AZ143" s="30"/>
      <c r="BA143" s="30"/>
      <c r="BB143" s="30"/>
      <c r="BC143" s="30"/>
      <c r="BD143" s="30"/>
      <c r="BE143" s="30"/>
      <c r="BF143" s="46"/>
      <c r="BG143" s="46"/>
      <c r="BH143" s="46"/>
      <c r="BI143" s="46"/>
      <c r="BJ143" s="46"/>
      <c r="BK143" s="46"/>
      <c r="BL143" s="45"/>
      <c r="BM143" s="30"/>
      <c r="BN143" s="30"/>
      <c r="BO143" s="30"/>
      <c r="BP143" s="30"/>
      <c r="BQ143" s="30"/>
      <c r="BR143" s="30"/>
      <c r="BS143" s="30"/>
      <c r="BT143" s="48"/>
      <c r="BU143" s="48"/>
      <c r="BV143" s="48"/>
      <c r="BW143" s="48"/>
      <c r="BX143" s="48"/>
      <c r="BY143" s="48"/>
      <c r="BZ143" s="48"/>
      <c r="CA143" s="46"/>
      <c r="CB143" s="306"/>
      <c r="CC143" s="52"/>
      <c r="CD143" s="27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</row>
    <row r="144" spans="1:250" ht="21" customHeight="1" x14ac:dyDescent="0.15">
      <c r="A144" s="40" t="s">
        <v>299</v>
      </c>
      <c r="B144" s="114" t="s">
        <v>300</v>
      </c>
      <c r="C144" s="42" t="s">
        <v>301</v>
      </c>
      <c r="D144" s="158">
        <v>2020</v>
      </c>
      <c r="E144" s="43"/>
      <c r="F144" s="38"/>
      <c r="G144" s="42" t="s">
        <v>301</v>
      </c>
      <c r="H144" s="45" t="s">
        <v>302</v>
      </c>
      <c r="I144" s="44" t="s">
        <v>31</v>
      </c>
      <c r="J144" s="45" t="s">
        <v>303</v>
      </c>
      <c r="K144" s="45" t="s">
        <v>278</v>
      </c>
      <c r="L144" s="42" t="s">
        <v>301</v>
      </c>
      <c r="M144" s="40" t="s">
        <v>304</v>
      </c>
      <c r="N144" s="30"/>
      <c r="O144" s="30"/>
      <c r="P144" s="30"/>
      <c r="Q144" s="30"/>
      <c r="R144" s="30"/>
      <c r="S144" s="30"/>
      <c r="T144" s="30"/>
      <c r="U144" s="30"/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7"/>
      <c r="AB144" s="30"/>
      <c r="AC144" s="30"/>
      <c r="AD144" s="30"/>
      <c r="AE144" s="30"/>
      <c r="AF144" s="30"/>
      <c r="AG144" s="30"/>
      <c r="AH144" s="30"/>
      <c r="AI144" s="46">
        <v>0</v>
      </c>
      <c r="AJ144" s="46">
        <v>0</v>
      </c>
      <c r="AK144" s="46">
        <v>0</v>
      </c>
      <c r="AL144" s="46">
        <v>0</v>
      </c>
      <c r="AM144" s="46">
        <v>0</v>
      </c>
      <c r="AN144" s="30"/>
      <c r="AO144" s="30"/>
      <c r="AP144" s="30"/>
      <c r="AQ144" s="30"/>
      <c r="AR144" s="30"/>
      <c r="AS144" s="46">
        <v>0</v>
      </c>
      <c r="AT144" s="46">
        <v>0</v>
      </c>
      <c r="AU144" s="46">
        <v>0</v>
      </c>
      <c r="AV144" s="46">
        <v>0</v>
      </c>
      <c r="AW144" s="46">
        <v>0</v>
      </c>
      <c r="AX144" s="30"/>
      <c r="AY144" s="30"/>
      <c r="AZ144" s="30"/>
      <c r="BA144" s="30"/>
      <c r="BB144" s="30"/>
      <c r="BC144" s="30"/>
      <c r="BD144" s="30"/>
      <c r="BE144" s="33">
        <v>1</v>
      </c>
      <c r="BF144" s="46">
        <v>1</v>
      </c>
      <c r="BG144" s="46">
        <v>1</v>
      </c>
      <c r="BH144" s="46">
        <v>2</v>
      </c>
      <c r="BI144" s="46">
        <v>2</v>
      </c>
      <c r="BJ144" s="46">
        <v>2</v>
      </c>
      <c r="BK144" s="46"/>
      <c r="BL144" s="45"/>
      <c r="BM144" s="30"/>
      <c r="BN144" s="30"/>
      <c r="BO144" s="30"/>
      <c r="BP144" s="30"/>
      <c r="BQ144" s="30"/>
      <c r="BR144" s="30"/>
      <c r="BS144" s="30"/>
      <c r="BT144" s="30"/>
      <c r="BU144" s="48">
        <v>1.45</v>
      </c>
      <c r="BV144" s="48">
        <v>1.19</v>
      </c>
      <c r="BW144" s="48">
        <v>1.2</v>
      </c>
      <c r="BX144" s="48">
        <v>1.34</v>
      </c>
      <c r="BY144" s="48">
        <v>1.37</v>
      </c>
      <c r="BZ144" s="48">
        <v>1.4</v>
      </c>
      <c r="CA144" s="46">
        <v>36</v>
      </c>
      <c r="CB144" s="306">
        <f>SLOPE(BN144:BZ144,BN$3:BZ$3)</f>
        <v>1.2285714285714297E-2</v>
      </c>
      <c r="CC144" s="49">
        <v>43956</v>
      </c>
      <c r="CD144" s="27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</row>
    <row r="145" spans="1:250" ht="21" customHeight="1" x14ac:dyDescent="0.15">
      <c r="A145" s="40" t="s">
        <v>305</v>
      </c>
      <c r="B145" s="114" t="s">
        <v>300</v>
      </c>
      <c r="C145" s="42" t="s">
        <v>306</v>
      </c>
      <c r="D145" s="158">
        <v>2020</v>
      </c>
      <c r="E145" s="43"/>
      <c r="F145" s="38"/>
      <c r="G145" s="42" t="s">
        <v>306</v>
      </c>
      <c r="H145" s="45" t="s">
        <v>307</v>
      </c>
      <c r="I145" s="44" t="s">
        <v>31</v>
      </c>
      <c r="J145" s="45" t="s">
        <v>308</v>
      </c>
      <c r="K145" s="45" t="s">
        <v>278</v>
      </c>
      <c r="L145" s="42" t="s">
        <v>306</v>
      </c>
      <c r="M145" s="40" t="s">
        <v>304</v>
      </c>
      <c r="N145" s="30"/>
      <c r="O145" s="30"/>
      <c r="P145" s="30"/>
      <c r="Q145" s="30"/>
      <c r="R145" s="30"/>
      <c r="S145" s="30"/>
      <c r="T145" s="30"/>
      <c r="U145" s="30"/>
      <c r="V145" s="46">
        <v>0</v>
      </c>
      <c r="W145" s="46">
        <v>0</v>
      </c>
      <c r="X145" s="46">
        <v>0</v>
      </c>
      <c r="Y145" s="46">
        <v>1</v>
      </c>
      <c r="Z145" s="46">
        <v>3</v>
      </c>
      <c r="AA145" s="44" t="s">
        <v>94</v>
      </c>
      <c r="AB145" s="30"/>
      <c r="AC145" s="30"/>
      <c r="AD145" s="30"/>
      <c r="AE145" s="30"/>
      <c r="AF145" s="30"/>
      <c r="AG145" s="30"/>
      <c r="AH145" s="30"/>
      <c r="AI145" s="46">
        <v>99</v>
      </c>
      <c r="AJ145" s="46">
        <v>0</v>
      </c>
      <c r="AK145" s="46">
        <v>0</v>
      </c>
      <c r="AL145" s="46">
        <v>20</v>
      </c>
      <c r="AM145" s="46">
        <v>100</v>
      </c>
      <c r="AN145" s="30"/>
      <c r="AO145" s="30"/>
      <c r="AP145" s="30"/>
      <c r="AQ145" s="30"/>
      <c r="AR145" s="30"/>
      <c r="AS145" s="46">
        <v>0</v>
      </c>
      <c r="AT145" s="46">
        <v>0</v>
      </c>
      <c r="AU145" s="46">
        <v>0</v>
      </c>
      <c r="AV145" s="46">
        <v>0</v>
      </c>
      <c r="AW145" s="46">
        <v>0</v>
      </c>
      <c r="AX145" s="30"/>
      <c r="AY145" s="30"/>
      <c r="AZ145" s="30"/>
      <c r="BA145" s="30"/>
      <c r="BB145" s="30"/>
      <c r="BC145" s="30"/>
      <c r="BD145" s="30"/>
      <c r="BE145" s="33">
        <v>1</v>
      </c>
      <c r="BF145" s="46">
        <v>4</v>
      </c>
      <c r="BG145" s="46">
        <v>3</v>
      </c>
      <c r="BH145" s="46">
        <v>3</v>
      </c>
      <c r="BI145" s="46">
        <v>3</v>
      </c>
      <c r="BJ145" s="46">
        <v>4</v>
      </c>
      <c r="BK145" s="46"/>
      <c r="BL145" s="45" t="s">
        <v>309</v>
      </c>
      <c r="BM145" s="30"/>
      <c r="BN145" s="30"/>
      <c r="BO145" s="30"/>
      <c r="BP145" s="30"/>
      <c r="BQ145" s="30"/>
      <c r="BR145" s="30"/>
      <c r="BS145" s="30"/>
      <c r="BT145" s="30"/>
      <c r="BU145" s="48">
        <v>1.29</v>
      </c>
      <c r="BV145" s="48">
        <v>1.23</v>
      </c>
      <c r="BW145" s="48">
        <v>1.4</v>
      </c>
      <c r="BX145" s="48">
        <v>1.45</v>
      </c>
      <c r="BY145" s="48">
        <v>1.45</v>
      </c>
      <c r="BZ145" s="48">
        <v>1.5</v>
      </c>
      <c r="CA145" s="46">
        <v>45</v>
      </c>
      <c r="CB145" s="306">
        <f>SLOPE(BN145:BZ145,BN$3:BZ$3)</f>
        <v>5.0285714285714281E-2</v>
      </c>
      <c r="CC145" s="49">
        <v>43956</v>
      </c>
      <c r="CD145" s="27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</row>
    <row r="146" spans="1:250" ht="21" customHeight="1" x14ac:dyDescent="0.15">
      <c r="A146" s="40" t="s">
        <v>310</v>
      </c>
      <c r="B146" s="114" t="s">
        <v>300</v>
      </c>
      <c r="C146" s="42" t="s">
        <v>301</v>
      </c>
      <c r="D146" s="158">
        <v>2020</v>
      </c>
      <c r="E146" s="43"/>
      <c r="F146" s="38"/>
      <c r="G146" s="42" t="s">
        <v>301</v>
      </c>
      <c r="H146" s="45" t="s">
        <v>302</v>
      </c>
      <c r="I146" s="44" t="s">
        <v>31</v>
      </c>
      <c r="J146" s="45" t="s">
        <v>303</v>
      </c>
      <c r="K146" s="45" t="s">
        <v>278</v>
      </c>
      <c r="L146" s="42" t="s">
        <v>301</v>
      </c>
      <c r="M146" s="40" t="s">
        <v>311</v>
      </c>
      <c r="N146" s="30"/>
      <c r="O146" s="30"/>
      <c r="P146" s="30"/>
      <c r="Q146" s="30"/>
      <c r="R146" s="30"/>
      <c r="S146" s="30"/>
      <c r="T146" s="30"/>
      <c r="U146" s="30"/>
      <c r="V146" s="46">
        <v>0</v>
      </c>
      <c r="W146" s="46">
        <v>0</v>
      </c>
      <c r="X146" s="46">
        <v>0</v>
      </c>
      <c r="Y146" s="46">
        <v>0</v>
      </c>
      <c r="Z146" s="46">
        <v>3</v>
      </c>
      <c r="AA146" s="47"/>
      <c r="AB146" s="30"/>
      <c r="AC146" s="30"/>
      <c r="AD146" s="30"/>
      <c r="AE146" s="30"/>
      <c r="AF146" s="30"/>
      <c r="AG146" s="30"/>
      <c r="AH146" s="30"/>
      <c r="AI146" s="46">
        <v>0</v>
      </c>
      <c r="AJ146" s="46">
        <v>0</v>
      </c>
      <c r="AK146" s="46">
        <v>0</v>
      </c>
      <c r="AL146" s="46">
        <v>0</v>
      </c>
      <c r="AM146" s="46">
        <v>20</v>
      </c>
      <c r="AN146" s="30"/>
      <c r="AO146" s="30"/>
      <c r="AP146" s="30"/>
      <c r="AQ146" s="30"/>
      <c r="AR146" s="30"/>
      <c r="AS146" s="46">
        <v>1</v>
      </c>
      <c r="AT146" s="46">
        <v>1</v>
      </c>
      <c r="AU146" s="46">
        <v>0</v>
      </c>
      <c r="AV146" s="46">
        <v>0</v>
      </c>
      <c r="AW146" s="46">
        <v>0</v>
      </c>
      <c r="AX146" s="30"/>
      <c r="AY146" s="30"/>
      <c r="AZ146" s="30"/>
      <c r="BA146" s="30"/>
      <c r="BB146" s="30"/>
      <c r="BC146" s="30"/>
      <c r="BD146" s="30"/>
      <c r="BE146" s="33">
        <v>1</v>
      </c>
      <c r="BF146" s="46">
        <v>2</v>
      </c>
      <c r="BG146" s="46">
        <v>2</v>
      </c>
      <c r="BH146" s="46">
        <v>2</v>
      </c>
      <c r="BI146" s="46">
        <v>2</v>
      </c>
      <c r="BJ146" s="46">
        <v>3</v>
      </c>
      <c r="BK146" s="46"/>
      <c r="BL146" s="45"/>
      <c r="BM146" s="30"/>
      <c r="BN146" s="30"/>
      <c r="BO146" s="30"/>
      <c r="BP146" s="30"/>
      <c r="BQ146" s="30"/>
      <c r="BR146" s="30"/>
      <c r="BS146" s="30"/>
      <c r="BT146" s="30"/>
      <c r="BU146" s="48">
        <v>1.53</v>
      </c>
      <c r="BV146" s="48">
        <v>1.31</v>
      </c>
      <c r="BW146" s="48">
        <v>1.3</v>
      </c>
      <c r="BX146" s="48">
        <v>1.37</v>
      </c>
      <c r="BY146" s="48">
        <v>1.5</v>
      </c>
      <c r="BZ146" s="48">
        <v>1.47</v>
      </c>
      <c r="CA146" s="46">
        <v>39</v>
      </c>
      <c r="CB146" s="306">
        <f>SLOPE(BN146:BZ146,BN$3:BZ$3)</f>
        <v>9.7142857142857031E-3</v>
      </c>
      <c r="CC146" s="49">
        <v>43956</v>
      </c>
      <c r="CD146" s="27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</row>
    <row r="147" spans="1:250" ht="21" customHeight="1" x14ac:dyDescent="0.15">
      <c r="A147" s="40" t="s">
        <v>312</v>
      </c>
      <c r="B147" s="114" t="s">
        <v>300</v>
      </c>
      <c r="C147" s="42" t="s">
        <v>306</v>
      </c>
      <c r="D147" s="158">
        <v>2020</v>
      </c>
      <c r="E147" s="43"/>
      <c r="F147" s="105"/>
      <c r="G147" s="42" t="s">
        <v>306</v>
      </c>
      <c r="H147" s="30"/>
      <c r="I147" s="44" t="s">
        <v>31</v>
      </c>
      <c r="J147" s="45" t="s">
        <v>308</v>
      </c>
      <c r="K147" s="45" t="s">
        <v>278</v>
      </c>
      <c r="L147" s="42" t="s">
        <v>306</v>
      </c>
      <c r="M147" s="40" t="s">
        <v>311</v>
      </c>
      <c r="N147" s="30"/>
      <c r="O147" s="30"/>
      <c r="P147" s="30"/>
      <c r="Q147" s="30"/>
      <c r="R147" s="30"/>
      <c r="S147" s="30"/>
      <c r="T147" s="30"/>
      <c r="U147" s="30"/>
      <c r="V147" s="46">
        <v>0</v>
      </c>
      <c r="W147" s="46">
        <v>0</v>
      </c>
      <c r="X147" s="46">
        <v>0</v>
      </c>
      <c r="Y147" s="46">
        <v>0</v>
      </c>
      <c r="Z147" s="46">
        <v>2</v>
      </c>
      <c r="AA147" s="47"/>
      <c r="AB147" s="30"/>
      <c r="AC147" s="30"/>
      <c r="AD147" s="30"/>
      <c r="AE147" s="30"/>
      <c r="AF147" s="30"/>
      <c r="AG147" s="30"/>
      <c r="AH147" s="30"/>
      <c r="AI147" s="46">
        <v>50</v>
      </c>
      <c r="AJ147" s="46">
        <v>20</v>
      </c>
      <c r="AK147" s="46">
        <v>20</v>
      </c>
      <c r="AL147" s="46">
        <v>0</v>
      </c>
      <c r="AM147" s="46">
        <v>50</v>
      </c>
      <c r="AN147" s="30"/>
      <c r="AO147" s="30"/>
      <c r="AP147" s="30"/>
      <c r="AQ147" s="30"/>
      <c r="AR147" s="30"/>
      <c r="AS147" s="46">
        <v>0</v>
      </c>
      <c r="AT147" s="46">
        <v>1</v>
      </c>
      <c r="AU147" s="46">
        <v>0</v>
      </c>
      <c r="AV147" s="46">
        <v>0</v>
      </c>
      <c r="AW147" s="46">
        <v>0</v>
      </c>
      <c r="AX147" s="30"/>
      <c r="AY147" s="30"/>
      <c r="AZ147" s="30"/>
      <c r="BA147" s="30"/>
      <c r="BB147" s="30"/>
      <c r="BC147" s="30"/>
      <c r="BD147" s="30"/>
      <c r="BE147" s="33">
        <v>1</v>
      </c>
      <c r="BF147" s="46">
        <v>2</v>
      </c>
      <c r="BG147" s="46">
        <v>3</v>
      </c>
      <c r="BH147" s="46">
        <v>3</v>
      </c>
      <c r="BI147" s="46">
        <v>2</v>
      </c>
      <c r="BJ147" s="46">
        <v>2</v>
      </c>
      <c r="BK147" s="46"/>
      <c r="BL147" s="45"/>
      <c r="BM147" s="30"/>
      <c r="BN147" s="30"/>
      <c r="BO147" s="30"/>
      <c r="BP147" s="30"/>
      <c r="BQ147" s="30"/>
      <c r="BR147" s="30"/>
      <c r="BS147" s="30"/>
      <c r="BT147" s="30"/>
      <c r="BU147" s="48">
        <v>1.26</v>
      </c>
      <c r="BV147" s="48">
        <v>1.27</v>
      </c>
      <c r="BW147" s="48">
        <v>1.33</v>
      </c>
      <c r="BX147" s="48">
        <v>1.36</v>
      </c>
      <c r="BY147" s="48">
        <v>1.56</v>
      </c>
      <c r="BZ147" s="48">
        <v>1.52</v>
      </c>
      <c r="CA147" s="46"/>
      <c r="CB147" s="306">
        <f>SLOPE(BN147:BZ147,BN$3:BZ$3)</f>
        <v>6.2857142857142861E-2</v>
      </c>
      <c r="CC147" s="49">
        <v>43956</v>
      </c>
      <c r="CD147" s="27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</row>
    <row r="148" spans="1:250" ht="21" customHeight="1" x14ac:dyDescent="0.15">
      <c r="A148" s="71" t="s">
        <v>313</v>
      </c>
      <c r="B148" s="115" t="s">
        <v>300</v>
      </c>
      <c r="C148" s="73" t="s">
        <v>314</v>
      </c>
      <c r="D148" s="74">
        <v>2020</v>
      </c>
      <c r="E148" s="75">
        <v>2021</v>
      </c>
      <c r="F148" s="75">
        <v>1</v>
      </c>
      <c r="G148" s="154"/>
      <c r="H148" s="78"/>
      <c r="I148" s="137"/>
      <c r="J148" s="71"/>
      <c r="K148" s="71"/>
      <c r="L148" s="73" t="s">
        <v>314</v>
      </c>
      <c r="M148" s="71" t="s">
        <v>311</v>
      </c>
      <c r="N148" s="78"/>
      <c r="O148" s="78"/>
      <c r="P148" s="78"/>
      <c r="Q148" s="78"/>
      <c r="R148" s="78"/>
      <c r="S148" s="78"/>
      <c r="T148" s="78"/>
      <c r="U148" s="78"/>
      <c r="V148" s="79">
        <v>0</v>
      </c>
      <c r="W148" s="79"/>
      <c r="X148" s="79"/>
      <c r="Y148" s="79"/>
      <c r="Z148" s="79"/>
      <c r="AA148" s="80"/>
      <c r="AB148" s="78"/>
      <c r="AC148" s="78"/>
      <c r="AD148" s="78"/>
      <c r="AE148" s="78"/>
      <c r="AF148" s="78"/>
      <c r="AG148" s="78"/>
      <c r="AH148" s="78"/>
      <c r="AI148" s="79">
        <v>0</v>
      </c>
      <c r="AJ148" s="79"/>
      <c r="AK148" s="79"/>
      <c r="AL148" s="79"/>
      <c r="AM148" s="79"/>
      <c r="AN148" s="78"/>
      <c r="AO148" s="78"/>
      <c r="AP148" s="78"/>
      <c r="AQ148" s="78"/>
      <c r="AR148" s="78"/>
      <c r="AS148" s="79">
        <v>0</v>
      </c>
      <c r="AT148" s="79"/>
      <c r="AU148" s="79"/>
      <c r="AV148" s="79"/>
      <c r="AW148" s="79"/>
      <c r="AX148" s="78"/>
      <c r="AY148" s="78"/>
      <c r="AZ148" s="78"/>
      <c r="BA148" s="78"/>
      <c r="BB148" s="78"/>
      <c r="BC148" s="78"/>
      <c r="BD148" s="78"/>
      <c r="BE148" s="107">
        <v>1</v>
      </c>
      <c r="BF148" s="79">
        <v>1</v>
      </c>
      <c r="BG148" s="79">
        <v>6</v>
      </c>
      <c r="BH148" s="79">
        <v>6</v>
      </c>
      <c r="BI148" s="79">
        <v>6</v>
      </c>
      <c r="BJ148" s="79">
        <v>6</v>
      </c>
      <c r="BK148" s="71" t="s">
        <v>91</v>
      </c>
      <c r="BL148" s="71"/>
      <c r="BM148" s="78"/>
      <c r="BN148" s="78"/>
      <c r="BO148" s="78"/>
      <c r="BP148" s="78"/>
      <c r="BQ148" s="78"/>
      <c r="BR148" s="78"/>
      <c r="BS148" s="78"/>
      <c r="BT148" s="78"/>
      <c r="BU148" s="81">
        <v>1.45</v>
      </c>
      <c r="BV148" s="81">
        <v>1.1200000000000001</v>
      </c>
      <c r="BW148" s="81"/>
      <c r="BX148" s="81"/>
      <c r="BY148" s="81"/>
      <c r="BZ148" s="81"/>
      <c r="CA148" s="79">
        <v>40</v>
      </c>
      <c r="CB148" s="308"/>
      <c r="CC148" s="108">
        <v>43956</v>
      </c>
      <c r="CD148" s="83" t="s">
        <v>266</v>
      </c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</row>
    <row r="149" spans="1:250" ht="21" customHeight="1" x14ac:dyDescent="0.15">
      <c r="A149" s="40" t="s">
        <v>315</v>
      </c>
      <c r="B149" s="114" t="s">
        <v>300</v>
      </c>
      <c r="C149" s="42" t="s">
        <v>301</v>
      </c>
      <c r="D149" s="159">
        <v>2022</v>
      </c>
      <c r="E149" s="43"/>
      <c r="F149" s="43"/>
      <c r="G149" s="42" t="s">
        <v>301</v>
      </c>
      <c r="H149" s="45" t="s">
        <v>302</v>
      </c>
      <c r="I149" s="44" t="s">
        <v>31</v>
      </c>
      <c r="J149" s="45" t="s">
        <v>303</v>
      </c>
      <c r="K149" s="45" t="s">
        <v>278</v>
      </c>
      <c r="L149" s="42" t="s">
        <v>301</v>
      </c>
      <c r="M149" s="40" t="s">
        <v>311</v>
      </c>
      <c r="N149" s="30"/>
      <c r="O149" s="30"/>
      <c r="P149" s="30"/>
      <c r="Q149" s="30"/>
      <c r="R149" s="30"/>
      <c r="S149" s="30"/>
      <c r="T149" s="30"/>
      <c r="U149" s="46"/>
      <c r="V149" s="46"/>
      <c r="W149" s="46"/>
      <c r="X149" s="46">
        <v>0</v>
      </c>
      <c r="Y149" s="46">
        <v>3</v>
      </c>
      <c r="Z149" s="46">
        <v>3</v>
      </c>
      <c r="AA149" s="44" t="s">
        <v>94</v>
      </c>
      <c r="AB149" s="30"/>
      <c r="AC149" s="30"/>
      <c r="AD149" s="30"/>
      <c r="AE149" s="30"/>
      <c r="AF149" s="30"/>
      <c r="AG149" s="30"/>
      <c r="AH149" s="46"/>
      <c r="AI149" s="46"/>
      <c r="AJ149" s="46"/>
      <c r="AK149" s="46">
        <v>0</v>
      </c>
      <c r="AL149" s="46">
        <v>0</v>
      </c>
      <c r="AM149" s="46">
        <v>0</v>
      </c>
      <c r="AN149" s="30"/>
      <c r="AO149" s="30"/>
      <c r="AP149" s="30"/>
      <c r="AQ149" s="30"/>
      <c r="AR149" s="46"/>
      <c r="AS149" s="46"/>
      <c r="AT149" s="46"/>
      <c r="AU149" s="46">
        <v>3</v>
      </c>
      <c r="AV149" s="46">
        <v>0</v>
      </c>
      <c r="AW149" s="46">
        <v>0</v>
      </c>
      <c r="AX149" s="30"/>
      <c r="AY149" s="30"/>
      <c r="AZ149" s="30"/>
      <c r="BA149" s="30"/>
      <c r="BB149" s="30"/>
      <c r="BC149" s="30"/>
      <c r="BD149" s="54"/>
      <c r="BE149" s="46"/>
      <c r="BF149" s="46"/>
      <c r="BG149" s="46"/>
      <c r="BH149" s="46"/>
      <c r="BI149" s="46">
        <v>3</v>
      </c>
      <c r="BJ149" s="46">
        <v>2</v>
      </c>
      <c r="BK149" s="46"/>
      <c r="BL149" s="45"/>
      <c r="BM149" s="48"/>
      <c r="BN149" s="48"/>
      <c r="BO149" s="48"/>
      <c r="BP149" s="48"/>
      <c r="BQ149" s="48"/>
      <c r="BR149" s="48"/>
      <c r="BS149" s="48"/>
      <c r="BT149" s="30"/>
      <c r="BU149" s="48"/>
      <c r="BV149" s="48"/>
      <c r="BW149" s="48"/>
      <c r="BX149" s="48">
        <v>1.45</v>
      </c>
      <c r="BY149" s="48">
        <v>1.54</v>
      </c>
      <c r="BZ149" s="48">
        <v>1.65</v>
      </c>
      <c r="CA149" s="46">
        <v>30</v>
      </c>
      <c r="CB149" s="309">
        <f>SLOPE(BN149:BZ149,BN$3:BZ$3)</f>
        <v>9.9999999999999978E-2</v>
      </c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</row>
    <row r="150" spans="1:250" ht="21" customHeight="1" x14ac:dyDescent="0.15">
      <c r="A150" s="53"/>
      <c r="B150" s="113"/>
      <c r="C150" s="160" t="s">
        <v>316</v>
      </c>
      <c r="D150" s="96"/>
      <c r="E150" s="27"/>
      <c r="F150" s="161">
        <f>AVERAGE(F3:F149)</f>
        <v>5.4545454545454541</v>
      </c>
      <c r="G150" s="96"/>
      <c r="H150" s="96"/>
      <c r="I150" s="31"/>
      <c r="J150" s="30"/>
      <c r="K150" s="30"/>
      <c r="L150" s="29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1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42" t="s">
        <v>317</v>
      </c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</row>
    <row r="151" spans="1:250" ht="21" customHeight="1" x14ac:dyDescent="0.15">
      <c r="A151" s="53"/>
      <c r="B151" s="126"/>
      <c r="C151" s="40" t="s">
        <v>318</v>
      </c>
      <c r="D151" s="96"/>
      <c r="E151" s="96"/>
      <c r="F151" s="43">
        <f>COUNTIF(F3:F149,"&lt;4")</f>
        <v>5</v>
      </c>
      <c r="G151" s="96"/>
      <c r="H151" s="96"/>
      <c r="I151" s="44" t="s">
        <v>319</v>
      </c>
      <c r="J151" s="30"/>
      <c r="K151" s="30"/>
      <c r="L151" s="97"/>
      <c r="M151" s="48"/>
      <c r="N151" s="50" t="s">
        <v>320</v>
      </c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1"/>
      <c r="AB151" s="162" t="s">
        <v>321</v>
      </c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163" t="s">
        <v>322</v>
      </c>
      <c r="AO151" s="30"/>
      <c r="AP151" s="30"/>
      <c r="AQ151" s="30"/>
      <c r="AR151" s="30"/>
      <c r="AS151" s="30"/>
      <c r="AT151" s="30"/>
      <c r="AU151" s="30"/>
      <c r="AV151" s="30"/>
      <c r="AW151" s="30"/>
      <c r="AX151" s="163" t="s">
        <v>323</v>
      </c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45" t="s">
        <v>324</v>
      </c>
      <c r="BJ151" s="45"/>
      <c r="BK151" s="45"/>
      <c r="BL151" s="30"/>
      <c r="BM151" s="42" t="s">
        <v>325</v>
      </c>
      <c r="BN151" s="48"/>
      <c r="BO151" s="48"/>
      <c r="BP151" s="48"/>
      <c r="BQ151" s="48"/>
      <c r="BR151" s="48"/>
      <c r="BS151" s="48"/>
      <c r="BT151" s="48"/>
      <c r="BU151" s="109"/>
      <c r="BV151" s="48"/>
      <c r="BW151" s="48"/>
      <c r="BX151" s="48"/>
      <c r="BY151" s="48"/>
      <c r="BZ151" s="48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</row>
    <row r="152" spans="1:250" ht="21" customHeight="1" x14ac:dyDescent="0.15">
      <c r="A152" s="53"/>
      <c r="B152" s="126"/>
      <c r="C152" s="53"/>
      <c r="D152" s="164" t="s">
        <v>326</v>
      </c>
      <c r="E152" s="96"/>
      <c r="F152" s="96"/>
      <c r="G152" s="96"/>
      <c r="H152" s="45" t="s">
        <v>327</v>
      </c>
      <c r="I152" s="47">
        <f>COUNTIF(I$4:I$149,"N")</f>
        <v>24</v>
      </c>
      <c r="J152" s="30"/>
      <c r="K152" s="30"/>
      <c r="L152" s="97"/>
      <c r="M152" s="165"/>
      <c r="N152" s="163" t="s">
        <v>328</v>
      </c>
      <c r="O152" s="166" t="s">
        <v>329</v>
      </c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1"/>
      <c r="AB152" s="163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163" t="s">
        <v>328</v>
      </c>
      <c r="AO152" s="45" t="s">
        <v>330</v>
      </c>
      <c r="AP152" s="30"/>
      <c r="AQ152" s="30"/>
      <c r="AR152" s="30"/>
      <c r="AS152" s="30"/>
      <c r="AT152" s="30"/>
      <c r="AU152" s="30"/>
      <c r="AV152" s="30"/>
      <c r="AW152" s="30"/>
      <c r="AX152" s="163" t="s">
        <v>331</v>
      </c>
      <c r="AY152" s="45" t="s">
        <v>332</v>
      </c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42" t="s">
        <v>333</v>
      </c>
      <c r="BN152" s="48"/>
      <c r="BO152" s="48"/>
      <c r="BP152" s="48"/>
      <c r="BQ152" s="48"/>
      <c r="BR152" s="48"/>
      <c r="BS152" s="48"/>
      <c r="BT152" s="48"/>
      <c r="BU152" s="105"/>
      <c r="BV152" s="48"/>
      <c r="BW152" s="48"/>
      <c r="BX152" s="48"/>
      <c r="BY152" s="48"/>
      <c r="BZ152" s="48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</row>
    <row r="153" spans="1:250" ht="21" customHeight="1" x14ac:dyDescent="0.15">
      <c r="A153" s="53"/>
      <c r="B153" s="126"/>
      <c r="C153" s="53"/>
      <c r="D153" s="96"/>
      <c r="E153" s="96"/>
      <c r="F153" s="96"/>
      <c r="G153" s="96"/>
      <c r="H153" s="45" t="s">
        <v>334</v>
      </c>
      <c r="I153" s="47">
        <f>COUNTIF(I$4:I$149,"E")</f>
        <v>42</v>
      </c>
      <c r="J153" s="30"/>
      <c r="K153" s="30"/>
      <c r="L153" s="97"/>
      <c r="M153" s="167"/>
      <c r="N153" s="163" t="s">
        <v>331</v>
      </c>
      <c r="O153" s="168" t="s">
        <v>335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1"/>
      <c r="AB153" s="163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163" t="s">
        <v>331</v>
      </c>
      <c r="AO153" s="45" t="s">
        <v>336</v>
      </c>
      <c r="AP153" s="30"/>
      <c r="AQ153" s="30"/>
      <c r="AR153" s="30"/>
      <c r="AS153" s="30"/>
      <c r="AT153" s="30"/>
      <c r="AU153" s="30"/>
      <c r="AV153" s="30"/>
      <c r="AW153" s="30"/>
      <c r="AX153" s="163" t="s">
        <v>337</v>
      </c>
      <c r="AY153" s="45" t="s">
        <v>338</v>
      </c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</row>
    <row r="154" spans="1:250" ht="21" customHeight="1" x14ac:dyDescent="0.15">
      <c r="A154" s="53"/>
      <c r="B154" s="126"/>
      <c r="C154" s="53"/>
      <c r="D154" s="96"/>
      <c r="E154" s="96"/>
      <c r="F154" s="96"/>
      <c r="G154" s="96"/>
      <c r="H154" s="96"/>
      <c r="I154" s="96"/>
      <c r="J154" s="30"/>
      <c r="K154" s="30"/>
      <c r="L154" s="97"/>
      <c r="M154" s="48"/>
      <c r="N154" s="163" t="s">
        <v>337</v>
      </c>
      <c r="O154" s="168" t="s">
        <v>339</v>
      </c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1"/>
      <c r="AB154" s="163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163" t="s">
        <v>337</v>
      </c>
      <c r="AO154" s="45" t="s">
        <v>340</v>
      </c>
      <c r="AP154" s="30"/>
      <c r="AQ154" s="30"/>
      <c r="AR154" s="30"/>
      <c r="AS154" s="30"/>
      <c r="AT154" s="30"/>
      <c r="AU154" s="30"/>
      <c r="AV154" s="30"/>
      <c r="AW154" s="30"/>
      <c r="AX154" s="163" t="s">
        <v>341</v>
      </c>
      <c r="AY154" s="45" t="s">
        <v>342</v>
      </c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</row>
    <row r="155" spans="1:250" ht="21" customHeight="1" x14ac:dyDescent="0.15">
      <c r="A155" s="53"/>
      <c r="B155" s="126"/>
      <c r="C155" s="53"/>
      <c r="D155" s="96"/>
      <c r="E155" s="96"/>
      <c r="F155" s="96"/>
      <c r="G155" s="96"/>
      <c r="H155" s="96"/>
      <c r="I155" s="96"/>
      <c r="J155" s="30"/>
      <c r="K155" s="30"/>
      <c r="L155" s="97"/>
      <c r="M155" s="48"/>
      <c r="N155" s="163" t="s">
        <v>341</v>
      </c>
      <c r="O155" s="168" t="s">
        <v>343</v>
      </c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1"/>
      <c r="AB155" s="163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163" t="s">
        <v>341</v>
      </c>
      <c r="AO155" s="45" t="s">
        <v>344</v>
      </c>
      <c r="AP155" s="30"/>
      <c r="AQ155" s="30"/>
      <c r="AR155" s="30"/>
      <c r="AS155" s="30"/>
      <c r="AT155" s="30"/>
      <c r="AU155" s="30"/>
      <c r="AV155" s="30"/>
      <c r="AW155" s="30"/>
      <c r="AX155" s="163" t="s">
        <v>345</v>
      </c>
      <c r="AY155" s="45" t="s">
        <v>346</v>
      </c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</row>
    <row r="156" spans="1:250" ht="21" customHeight="1" x14ac:dyDescent="0.15">
      <c r="A156" s="53"/>
      <c r="B156" s="126"/>
      <c r="C156" s="53"/>
      <c r="D156" s="96"/>
      <c r="E156" s="96"/>
      <c r="F156" s="96"/>
      <c r="G156" s="96"/>
      <c r="H156" s="96"/>
      <c r="I156" s="96"/>
      <c r="J156" s="30"/>
      <c r="K156" s="30"/>
      <c r="L156" s="97"/>
      <c r="M156" s="48"/>
      <c r="N156" s="163" t="s">
        <v>345</v>
      </c>
      <c r="O156" s="169" t="s">
        <v>347</v>
      </c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1"/>
      <c r="AB156" s="163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163"/>
      <c r="AO156" s="30"/>
      <c r="AP156" s="30"/>
      <c r="AQ156" s="30"/>
      <c r="AR156" s="30"/>
      <c r="AS156" s="30"/>
      <c r="AT156" s="30"/>
      <c r="AU156" s="30"/>
      <c r="AV156" s="30"/>
      <c r="AW156" s="30"/>
      <c r="AX156" s="163" t="s">
        <v>348</v>
      </c>
      <c r="AY156" s="45" t="s">
        <v>349</v>
      </c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</row>
    <row r="157" spans="1:250" ht="21" customHeight="1" x14ac:dyDescent="0.15">
      <c r="A157" s="53"/>
      <c r="B157" s="126"/>
      <c r="C157" s="53"/>
      <c r="D157" s="96"/>
      <c r="E157" s="96"/>
      <c r="F157" s="96"/>
      <c r="G157" s="96"/>
      <c r="H157" s="96"/>
      <c r="I157" s="96"/>
      <c r="J157" s="30"/>
      <c r="K157" s="30"/>
      <c r="L157" s="97"/>
      <c r="M157" s="48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1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3">
        <v>6</v>
      </c>
      <c r="AY157" s="45" t="s">
        <v>350</v>
      </c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</row>
    <row r="158" spans="1:250" ht="21" customHeight="1" x14ac:dyDescent="0.15">
      <c r="A158" s="53"/>
      <c r="B158" s="126"/>
      <c r="C158" s="53"/>
      <c r="D158" s="96"/>
      <c r="E158" s="96"/>
      <c r="F158" s="96"/>
      <c r="G158" s="96"/>
      <c r="H158" s="96"/>
      <c r="I158" s="96"/>
      <c r="J158" s="30"/>
      <c r="K158" s="30"/>
      <c r="L158" s="97"/>
      <c r="M158" s="48"/>
      <c r="N158" s="163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1"/>
      <c r="AB158" s="163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163"/>
      <c r="AO158" s="30"/>
      <c r="AP158" s="30"/>
      <c r="AQ158" s="30"/>
      <c r="AR158" s="30"/>
      <c r="AS158" s="30"/>
      <c r="AT158" s="30"/>
      <c r="AU158" s="30"/>
      <c r="AV158" s="30"/>
      <c r="AW158" s="30"/>
      <c r="AX158" s="163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</row>
    <row r="159" spans="1:250" ht="21" customHeight="1" x14ac:dyDescent="0.15">
      <c r="A159" s="53"/>
      <c r="B159" s="126"/>
      <c r="C159" s="53"/>
      <c r="D159" s="96"/>
      <c r="E159" s="96"/>
      <c r="F159" s="96"/>
      <c r="G159" s="96"/>
      <c r="H159" s="96"/>
      <c r="I159" s="96"/>
      <c r="J159" s="30"/>
      <c r="K159" s="30"/>
      <c r="L159" s="97"/>
      <c r="M159" s="48"/>
      <c r="N159" s="163"/>
      <c r="O159" s="33">
        <v>2013</v>
      </c>
      <c r="P159" s="33">
        <v>2014</v>
      </c>
      <c r="Q159" s="33">
        <v>2015</v>
      </c>
      <c r="R159" s="33">
        <v>2016</v>
      </c>
      <c r="S159" s="33">
        <v>2017</v>
      </c>
      <c r="T159" s="33">
        <v>2018</v>
      </c>
      <c r="U159" s="33">
        <v>2019</v>
      </c>
      <c r="V159" s="33">
        <v>2020</v>
      </c>
      <c r="W159" s="33">
        <v>2021</v>
      </c>
      <c r="X159" s="33">
        <v>2022</v>
      </c>
      <c r="Y159" s="170">
        <v>2023</v>
      </c>
      <c r="Z159" s="171"/>
      <c r="AA159" s="31"/>
      <c r="AB159" s="163"/>
      <c r="AC159" s="33">
        <v>2013</v>
      </c>
      <c r="AD159" s="33">
        <v>2014</v>
      </c>
      <c r="AE159" s="33">
        <v>2015</v>
      </c>
      <c r="AF159" s="33">
        <v>2016</v>
      </c>
      <c r="AG159" s="33">
        <v>2018</v>
      </c>
      <c r="AH159" s="33">
        <v>2019</v>
      </c>
      <c r="AI159" s="33">
        <v>2020</v>
      </c>
      <c r="AJ159" s="33">
        <v>2021</v>
      </c>
      <c r="AK159" s="33">
        <v>2022</v>
      </c>
      <c r="AL159" s="170">
        <v>2023</v>
      </c>
      <c r="AM159" s="171"/>
      <c r="AN159" s="163"/>
      <c r="AO159" s="30"/>
      <c r="AP159" s="30"/>
      <c r="AQ159" s="30"/>
      <c r="AR159" s="30"/>
      <c r="AS159" s="30"/>
      <c r="AT159" s="30"/>
      <c r="AU159" s="30"/>
      <c r="AV159" s="30"/>
      <c r="AW159" s="30"/>
      <c r="AX159" s="163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</row>
    <row r="160" spans="1:250" ht="21" customHeight="1" x14ac:dyDescent="0.15">
      <c r="A160" s="53"/>
      <c r="B160" s="126"/>
      <c r="C160" s="53"/>
      <c r="D160" s="96"/>
      <c r="E160" s="96"/>
      <c r="F160" s="96"/>
      <c r="G160" s="96"/>
      <c r="H160" s="96"/>
      <c r="I160" s="96"/>
      <c r="J160" s="30"/>
      <c r="K160" s="30"/>
      <c r="L160" s="97"/>
      <c r="M160" s="48"/>
      <c r="N160" s="172" t="s">
        <v>320</v>
      </c>
      <c r="O160" s="50" t="s">
        <v>351</v>
      </c>
      <c r="P160" s="50" t="s">
        <v>351</v>
      </c>
      <c r="Q160" s="50" t="s">
        <v>351</v>
      </c>
      <c r="R160" s="50" t="s">
        <v>351</v>
      </c>
      <c r="S160" s="50" t="s">
        <v>351</v>
      </c>
      <c r="T160" s="50" t="s">
        <v>351</v>
      </c>
      <c r="U160" s="50" t="s">
        <v>351</v>
      </c>
      <c r="V160" s="50" t="s">
        <v>351</v>
      </c>
      <c r="W160" s="50" t="s">
        <v>351</v>
      </c>
      <c r="X160" s="50" t="s">
        <v>351</v>
      </c>
      <c r="Y160" s="50" t="s">
        <v>351</v>
      </c>
      <c r="Z160" s="27"/>
      <c r="AA160" s="31"/>
      <c r="AB160" s="172" t="s">
        <v>15</v>
      </c>
      <c r="AC160" s="50" t="s">
        <v>351</v>
      </c>
      <c r="AD160" s="50" t="s">
        <v>351</v>
      </c>
      <c r="AE160" s="50" t="s">
        <v>351</v>
      </c>
      <c r="AF160" s="50" t="s">
        <v>351</v>
      </c>
      <c r="AG160" s="50" t="s">
        <v>351</v>
      </c>
      <c r="AH160" s="50" t="s">
        <v>351</v>
      </c>
      <c r="AI160" s="50" t="s">
        <v>351</v>
      </c>
      <c r="AJ160" s="50" t="s">
        <v>351</v>
      </c>
      <c r="AK160" s="50" t="s">
        <v>351</v>
      </c>
      <c r="AL160" s="50" t="s">
        <v>351</v>
      </c>
      <c r="AM160" s="27"/>
      <c r="AN160" s="44" t="s">
        <v>322</v>
      </c>
      <c r="AO160" s="50" t="s">
        <v>351</v>
      </c>
      <c r="AP160" s="50" t="s">
        <v>351</v>
      </c>
      <c r="AQ160" s="50" t="s">
        <v>351</v>
      </c>
      <c r="AR160" s="50" t="s">
        <v>351</v>
      </c>
      <c r="AS160" s="50" t="s">
        <v>351</v>
      </c>
      <c r="AT160" s="50" t="s">
        <v>351</v>
      </c>
      <c r="AU160" s="50" t="s">
        <v>351</v>
      </c>
      <c r="AV160" s="50" t="s">
        <v>351</v>
      </c>
      <c r="AW160" s="27"/>
      <c r="AX160" s="44" t="s">
        <v>323</v>
      </c>
      <c r="AY160" s="158">
        <v>2013</v>
      </c>
      <c r="AZ160" s="158">
        <v>2014</v>
      </c>
      <c r="BA160" s="158">
        <v>2015</v>
      </c>
      <c r="BB160" s="158">
        <v>2016</v>
      </c>
      <c r="BC160" s="158">
        <v>2017</v>
      </c>
      <c r="BD160" s="158">
        <v>2018</v>
      </c>
      <c r="BE160" s="158">
        <v>2019</v>
      </c>
      <c r="BF160" s="158">
        <v>2020</v>
      </c>
      <c r="BG160" s="158">
        <v>2021</v>
      </c>
      <c r="BH160" s="158">
        <v>2022</v>
      </c>
      <c r="BI160" s="158">
        <v>2023</v>
      </c>
      <c r="BJ160" s="158">
        <v>2024</v>
      </c>
      <c r="BK160" s="27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</row>
    <row r="161" spans="1:250" ht="21" customHeight="1" x14ac:dyDescent="0.15">
      <c r="A161" s="53"/>
      <c r="B161" s="126"/>
      <c r="C161" s="40"/>
      <c r="D161" s="96"/>
      <c r="E161" s="96"/>
      <c r="F161" s="96"/>
      <c r="G161" s="96"/>
      <c r="H161" s="96"/>
      <c r="I161" s="96"/>
      <c r="J161" s="30"/>
      <c r="K161" s="30"/>
      <c r="L161" s="97"/>
      <c r="M161" s="48"/>
      <c r="N161" s="173">
        <v>0</v>
      </c>
      <c r="O161" s="33">
        <f t="shared" ref="O161:Z165" si="3">COUNTIF(O$4:O$149,$N161)</f>
        <v>53</v>
      </c>
      <c r="P161" s="33">
        <f t="shared" si="3"/>
        <v>52</v>
      </c>
      <c r="Q161" s="33">
        <f t="shared" si="3"/>
        <v>50</v>
      </c>
      <c r="R161" s="33">
        <f t="shared" si="3"/>
        <v>50</v>
      </c>
      <c r="S161" s="33">
        <f t="shared" si="3"/>
        <v>45</v>
      </c>
      <c r="T161" s="33">
        <f t="shared" si="3"/>
        <v>54</v>
      </c>
      <c r="U161" s="33">
        <f t="shared" si="3"/>
        <v>44</v>
      </c>
      <c r="V161" s="33">
        <f t="shared" si="3"/>
        <v>50</v>
      </c>
      <c r="W161" s="33">
        <f t="shared" si="3"/>
        <v>52</v>
      </c>
      <c r="X161" s="33">
        <f t="shared" si="3"/>
        <v>51</v>
      </c>
      <c r="Y161" s="33">
        <f t="shared" si="3"/>
        <v>48</v>
      </c>
      <c r="Z161" s="33">
        <f t="shared" si="3"/>
        <v>49</v>
      </c>
      <c r="AA161" s="109"/>
      <c r="AB161" s="172" t="s">
        <v>352</v>
      </c>
      <c r="AC161" s="33">
        <f t="shared" ref="AC161:AM162" si="4">COUNTIF(AC$4:AC$149,$AB161)</f>
        <v>61</v>
      </c>
      <c r="AD161" s="33">
        <f t="shared" si="4"/>
        <v>56</v>
      </c>
      <c r="AE161" s="33">
        <f t="shared" si="4"/>
        <v>55</v>
      </c>
      <c r="AF161" s="33">
        <f t="shared" si="4"/>
        <v>54</v>
      </c>
      <c r="AG161" s="33">
        <f t="shared" si="4"/>
        <v>61</v>
      </c>
      <c r="AH161" s="33">
        <f t="shared" si="4"/>
        <v>54</v>
      </c>
      <c r="AI161" s="33">
        <f t="shared" si="4"/>
        <v>60</v>
      </c>
      <c r="AJ161" s="33">
        <f t="shared" si="4"/>
        <v>65</v>
      </c>
      <c r="AK161" s="33">
        <f t="shared" si="4"/>
        <v>65</v>
      </c>
      <c r="AL161" s="33">
        <f t="shared" si="4"/>
        <v>65</v>
      </c>
      <c r="AM161" s="33">
        <f t="shared" si="4"/>
        <v>56</v>
      </c>
      <c r="AN161" s="174">
        <v>0</v>
      </c>
      <c r="AO161" s="33">
        <f t="shared" ref="AO161:AW164" si="5">COUNTIF(AO$4:AO$149,$AN161)</f>
        <v>53</v>
      </c>
      <c r="AP161" s="33">
        <f t="shared" si="5"/>
        <v>49</v>
      </c>
      <c r="AQ161" s="33">
        <f t="shared" si="5"/>
        <v>59</v>
      </c>
      <c r="AR161" s="33">
        <f t="shared" si="5"/>
        <v>60</v>
      </c>
      <c r="AS161" s="33">
        <f t="shared" si="5"/>
        <v>65</v>
      </c>
      <c r="AT161" s="33">
        <f t="shared" si="5"/>
        <v>59</v>
      </c>
      <c r="AU161" s="33">
        <f t="shared" si="5"/>
        <v>68</v>
      </c>
      <c r="AV161" s="33">
        <f t="shared" si="5"/>
        <v>67</v>
      </c>
      <c r="AW161" s="33">
        <f t="shared" si="5"/>
        <v>66</v>
      </c>
      <c r="AX161" s="174">
        <v>1</v>
      </c>
      <c r="AY161" s="33">
        <f t="shared" ref="AY161:BJ166" si="6">COUNTIF(AY$4:AY$149,$AX161)</f>
        <v>60</v>
      </c>
      <c r="AZ161" s="33">
        <f t="shared" si="6"/>
        <v>40</v>
      </c>
      <c r="BA161" s="33">
        <f t="shared" si="6"/>
        <v>36</v>
      </c>
      <c r="BB161" s="33">
        <f t="shared" si="6"/>
        <v>29</v>
      </c>
      <c r="BC161" s="33">
        <f t="shared" si="6"/>
        <v>27</v>
      </c>
      <c r="BD161" s="33">
        <f t="shared" si="6"/>
        <v>42</v>
      </c>
      <c r="BE161" s="33">
        <f t="shared" si="6"/>
        <v>34</v>
      </c>
      <c r="BF161" s="33">
        <f t="shared" si="6"/>
        <v>28</v>
      </c>
      <c r="BG161" s="33">
        <f t="shared" si="6"/>
        <v>44</v>
      </c>
      <c r="BH161" s="33">
        <f t="shared" si="6"/>
        <v>47</v>
      </c>
      <c r="BI161" s="33">
        <f t="shared" si="6"/>
        <v>48</v>
      </c>
      <c r="BJ161" s="33">
        <f t="shared" si="6"/>
        <v>45</v>
      </c>
      <c r="BK161" s="165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</row>
    <row r="162" spans="1:250" ht="21" customHeight="1" x14ac:dyDescent="0.15">
      <c r="A162" s="53"/>
      <c r="B162" s="126"/>
      <c r="C162" s="40"/>
      <c r="D162" s="96"/>
      <c r="E162" s="96"/>
      <c r="F162" s="96"/>
      <c r="G162" s="96"/>
      <c r="H162" s="96"/>
      <c r="I162" s="96"/>
      <c r="J162" s="30"/>
      <c r="K162" s="30"/>
      <c r="L162" s="97"/>
      <c r="M162" s="48"/>
      <c r="N162" s="173">
        <v>1</v>
      </c>
      <c r="O162" s="33">
        <f t="shared" si="3"/>
        <v>6</v>
      </c>
      <c r="P162" s="33">
        <f t="shared" si="3"/>
        <v>7</v>
      </c>
      <c r="Q162" s="33">
        <f t="shared" si="3"/>
        <v>7</v>
      </c>
      <c r="R162" s="33">
        <f t="shared" si="3"/>
        <v>7</v>
      </c>
      <c r="S162" s="33">
        <f t="shared" si="3"/>
        <v>12</v>
      </c>
      <c r="T162" s="33">
        <f t="shared" si="3"/>
        <v>3</v>
      </c>
      <c r="U162" s="33">
        <f t="shared" si="3"/>
        <v>14</v>
      </c>
      <c r="V162" s="33">
        <f t="shared" si="3"/>
        <v>16</v>
      </c>
      <c r="W162" s="33">
        <f t="shared" si="3"/>
        <v>8</v>
      </c>
      <c r="X162" s="33">
        <f t="shared" si="3"/>
        <v>9</v>
      </c>
      <c r="Y162" s="33">
        <f t="shared" si="3"/>
        <v>10</v>
      </c>
      <c r="Z162" s="33">
        <f t="shared" si="3"/>
        <v>4</v>
      </c>
      <c r="AA162" s="38"/>
      <c r="AB162" s="172" t="s">
        <v>353</v>
      </c>
      <c r="AC162" s="33">
        <f t="shared" si="4"/>
        <v>1</v>
      </c>
      <c r="AD162" s="33">
        <f t="shared" si="4"/>
        <v>5</v>
      </c>
      <c r="AE162" s="33">
        <f t="shared" si="4"/>
        <v>8</v>
      </c>
      <c r="AF162" s="33">
        <f t="shared" si="4"/>
        <v>9</v>
      </c>
      <c r="AG162" s="33">
        <f t="shared" si="4"/>
        <v>4</v>
      </c>
      <c r="AH162" s="33">
        <f t="shared" si="4"/>
        <v>7</v>
      </c>
      <c r="AI162" s="33">
        <f t="shared" si="4"/>
        <v>9</v>
      </c>
      <c r="AJ162" s="33">
        <f t="shared" si="4"/>
        <v>2</v>
      </c>
      <c r="AK162" s="33">
        <f t="shared" si="4"/>
        <v>4</v>
      </c>
      <c r="AL162" s="33">
        <f t="shared" si="4"/>
        <v>2</v>
      </c>
      <c r="AM162" s="33">
        <f t="shared" si="4"/>
        <v>11</v>
      </c>
      <c r="AN162" s="174">
        <v>1</v>
      </c>
      <c r="AO162" s="33">
        <f t="shared" si="5"/>
        <v>9</v>
      </c>
      <c r="AP162" s="33">
        <f t="shared" si="5"/>
        <v>10</v>
      </c>
      <c r="AQ162" s="33">
        <f t="shared" si="5"/>
        <v>2</v>
      </c>
      <c r="AR162" s="33">
        <f t="shared" si="5"/>
        <v>1</v>
      </c>
      <c r="AS162" s="33">
        <f t="shared" si="5"/>
        <v>3</v>
      </c>
      <c r="AT162" s="33">
        <f t="shared" si="5"/>
        <v>4</v>
      </c>
      <c r="AU162" s="33">
        <f t="shared" si="5"/>
        <v>0</v>
      </c>
      <c r="AV162" s="33">
        <f t="shared" si="5"/>
        <v>0</v>
      </c>
      <c r="AW162" s="33">
        <f t="shared" si="5"/>
        <v>0</v>
      </c>
      <c r="AX162" s="174">
        <v>2</v>
      </c>
      <c r="AY162" s="33">
        <f t="shared" si="6"/>
        <v>0</v>
      </c>
      <c r="AZ162" s="33">
        <f t="shared" si="6"/>
        <v>17</v>
      </c>
      <c r="BA162" s="33">
        <f t="shared" si="6"/>
        <v>19</v>
      </c>
      <c r="BB162" s="33">
        <f t="shared" si="6"/>
        <v>22</v>
      </c>
      <c r="BC162" s="33">
        <f t="shared" si="6"/>
        <v>29</v>
      </c>
      <c r="BD162" s="33">
        <f t="shared" si="6"/>
        <v>16</v>
      </c>
      <c r="BE162" s="33">
        <f t="shared" si="6"/>
        <v>25</v>
      </c>
      <c r="BF162" s="33">
        <f t="shared" si="6"/>
        <v>30</v>
      </c>
      <c r="BG162" s="33">
        <f t="shared" si="6"/>
        <v>15</v>
      </c>
      <c r="BH162" s="33">
        <f t="shared" si="6"/>
        <v>12</v>
      </c>
      <c r="BI162" s="33">
        <f t="shared" si="6"/>
        <v>12</v>
      </c>
      <c r="BJ162" s="33">
        <f t="shared" si="6"/>
        <v>14</v>
      </c>
      <c r="BK162" s="175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</row>
    <row r="163" spans="1:250" ht="21" customHeight="1" x14ac:dyDescent="0.15">
      <c r="A163" s="53"/>
      <c r="B163" s="126"/>
      <c r="C163" s="40"/>
      <c r="D163" s="96"/>
      <c r="E163" s="96"/>
      <c r="F163" s="96"/>
      <c r="G163" s="96"/>
      <c r="H163" s="96"/>
      <c r="I163" s="96"/>
      <c r="J163" s="30"/>
      <c r="K163" s="30"/>
      <c r="L163" s="97"/>
      <c r="M163" s="48"/>
      <c r="N163" s="173">
        <v>2</v>
      </c>
      <c r="O163" s="33">
        <f t="shared" si="3"/>
        <v>2</v>
      </c>
      <c r="P163" s="33">
        <f t="shared" si="3"/>
        <v>1</v>
      </c>
      <c r="Q163" s="33">
        <f t="shared" si="3"/>
        <v>4</v>
      </c>
      <c r="R163" s="33">
        <f t="shared" si="3"/>
        <v>3</v>
      </c>
      <c r="S163" s="33">
        <f t="shared" si="3"/>
        <v>3</v>
      </c>
      <c r="T163" s="33">
        <f t="shared" si="3"/>
        <v>5</v>
      </c>
      <c r="U163" s="33">
        <f t="shared" si="3"/>
        <v>1</v>
      </c>
      <c r="V163" s="33">
        <f t="shared" si="3"/>
        <v>1</v>
      </c>
      <c r="W163" s="33">
        <f t="shared" si="3"/>
        <v>4</v>
      </c>
      <c r="X163" s="33">
        <f t="shared" si="3"/>
        <v>4</v>
      </c>
      <c r="Y163" s="33">
        <f t="shared" si="3"/>
        <v>5</v>
      </c>
      <c r="Z163" s="33">
        <f t="shared" si="3"/>
        <v>8</v>
      </c>
      <c r="AA163" s="38"/>
      <c r="AB163" s="163" t="s">
        <v>354</v>
      </c>
      <c r="AC163" s="33">
        <f t="shared" ref="AC163:AM163" si="7">AC161+AC162</f>
        <v>62</v>
      </c>
      <c r="AD163" s="33">
        <f t="shared" si="7"/>
        <v>61</v>
      </c>
      <c r="AE163" s="33">
        <f t="shared" si="7"/>
        <v>63</v>
      </c>
      <c r="AF163" s="33">
        <f t="shared" si="7"/>
        <v>63</v>
      </c>
      <c r="AG163" s="33">
        <f t="shared" si="7"/>
        <v>65</v>
      </c>
      <c r="AH163" s="33">
        <f t="shared" si="7"/>
        <v>61</v>
      </c>
      <c r="AI163" s="33">
        <f t="shared" si="7"/>
        <v>69</v>
      </c>
      <c r="AJ163" s="33">
        <f t="shared" si="7"/>
        <v>67</v>
      </c>
      <c r="AK163" s="33">
        <f t="shared" si="7"/>
        <v>69</v>
      </c>
      <c r="AL163" s="33">
        <f t="shared" si="7"/>
        <v>67</v>
      </c>
      <c r="AM163" s="33">
        <f t="shared" si="7"/>
        <v>67</v>
      </c>
      <c r="AN163" s="174">
        <v>2</v>
      </c>
      <c r="AO163" s="33">
        <f t="shared" si="5"/>
        <v>1</v>
      </c>
      <c r="AP163" s="33">
        <f t="shared" si="5"/>
        <v>4</v>
      </c>
      <c r="AQ163" s="33">
        <f t="shared" si="5"/>
        <v>2</v>
      </c>
      <c r="AR163" s="33">
        <f t="shared" si="5"/>
        <v>1</v>
      </c>
      <c r="AS163" s="33">
        <f t="shared" si="5"/>
        <v>1</v>
      </c>
      <c r="AT163" s="33">
        <f t="shared" si="5"/>
        <v>0</v>
      </c>
      <c r="AU163" s="33">
        <f t="shared" si="5"/>
        <v>0</v>
      </c>
      <c r="AV163" s="33">
        <f t="shared" si="5"/>
        <v>0</v>
      </c>
      <c r="AW163" s="33">
        <f t="shared" si="5"/>
        <v>0</v>
      </c>
      <c r="AX163" s="174">
        <v>3</v>
      </c>
      <c r="AY163" s="33">
        <f t="shared" si="6"/>
        <v>2</v>
      </c>
      <c r="AZ163" s="33">
        <f t="shared" si="6"/>
        <v>4</v>
      </c>
      <c r="BA163" s="33">
        <f t="shared" si="6"/>
        <v>8</v>
      </c>
      <c r="BB163" s="33">
        <f t="shared" si="6"/>
        <v>8</v>
      </c>
      <c r="BC163" s="33">
        <f t="shared" si="6"/>
        <v>7</v>
      </c>
      <c r="BD163" s="33">
        <f t="shared" si="6"/>
        <v>2</v>
      </c>
      <c r="BE163" s="33">
        <f t="shared" si="6"/>
        <v>6</v>
      </c>
      <c r="BF163" s="33">
        <f t="shared" si="6"/>
        <v>6</v>
      </c>
      <c r="BG163" s="33">
        <f t="shared" si="6"/>
        <v>6</v>
      </c>
      <c r="BH163" s="33">
        <f t="shared" si="6"/>
        <v>7</v>
      </c>
      <c r="BI163" s="33">
        <f t="shared" si="6"/>
        <v>6</v>
      </c>
      <c r="BJ163" s="33">
        <f t="shared" si="6"/>
        <v>5</v>
      </c>
      <c r="BK163" s="175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</row>
    <row r="164" spans="1:250" ht="21" customHeight="1" x14ac:dyDescent="0.15">
      <c r="A164" s="53"/>
      <c r="B164" s="126"/>
      <c r="C164" s="40"/>
      <c r="D164" s="96"/>
      <c r="E164" s="96"/>
      <c r="F164" s="96"/>
      <c r="G164" s="96"/>
      <c r="H164" s="96"/>
      <c r="I164" s="96"/>
      <c r="J164" s="30"/>
      <c r="K164" s="30"/>
      <c r="L164" s="97"/>
      <c r="M164" s="48"/>
      <c r="N164" s="173">
        <v>3</v>
      </c>
      <c r="O164" s="33">
        <f t="shared" si="3"/>
        <v>1</v>
      </c>
      <c r="P164" s="33">
        <f t="shared" si="3"/>
        <v>1</v>
      </c>
      <c r="Q164" s="33">
        <f t="shared" si="3"/>
        <v>2</v>
      </c>
      <c r="R164" s="33">
        <f t="shared" si="3"/>
        <v>2</v>
      </c>
      <c r="S164" s="33">
        <f t="shared" si="3"/>
        <v>3</v>
      </c>
      <c r="T164" s="33">
        <f t="shared" si="3"/>
        <v>1</v>
      </c>
      <c r="U164" s="33">
        <f t="shared" si="3"/>
        <v>1</v>
      </c>
      <c r="V164" s="33">
        <f t="shared" si="3"/>
        <v>1</v>
      </c>
      <c r="W164" s="33">
        <f t="shared" si="3"/>
        <v>4</v>
      </c>
      <c r="X164" s="33">
        <f t="shared" si="3"/>
        <v>3</v>
      </c>
      <c r="Y164" s="33">
        <f t="shared" si="3"/>
        <v>1</v>
      </c>
      <c r="Z164" s="33">
        <f t="shared" si="3"/>
        <v>4</v>
      </c>
      <c r="AA164" s="38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174">
        <v>3</v>
      </c>
      <c r="AO164" s="33">
        <f t="shared" si="5"/>
        <v>0</v>
      </c>
      <c r="AP164" s="33">
        <f t="shared" si="5"/>
        <v>0</v>
      </c>
      <c r="AQ164" s="33">
        <f t="shared" si="5"/>
        <v>1</v>
      </c>
      <c r="AR164" s="33">
        <f t="shared" si="5"/>
        <v>0</v>
      </c>
      <c r="AS164" s="33">
        <f t="shared" si="5"/>
        <v>0</v>
      </c>
      <c r="AT164" s="33">
        <f t="shared" si="5"/>
        <v>1</v>
      </c>
      <c r="AU164" s="33">
        <f t="shared" si="5"/>
        <v>1</v>
      </c>
      <c r="AV164" s="33">
        <f t="shared" si="5"/>
        <v>0</v>
      </c>
      <c r="AW164" s="33">
        <f t="shared" si="5"/>
        <v>0</v>
      </c>
      <c r="AX164" s="174">
        <v>4</v>
      </c>
      <c r="AY164" s="33">
        <f t="shared" si="6"/>
        <v>0</v>
      </c>
      <c r="AZ164" s="33">
        <f t="shared" si="6"/>
        <v>0</v>
      </c>
      <c r="BA164" s="33">
        <f t="shared" si="6"/>
        <v>0</v>
      </c>
      <c r="BB164" s="33">
        <f t="shared" si="6"/>
        <v>4</v>
      </c>
      <c r="BC164" s="33">
        <f t="shared" si="6"/>
        <v>0</v>
      </c>
      <c r="BD164" s="33">
        <f t="shared" si="6"/>
        <v>5</v>
      </c>
      <c r="BE164" s="33">
        <f t="shared" si="6"/>
        <v>3</v>
      </c>
      <c r="BF164" s="33">
        <f t="shared" si="6"/>
        <v>5</v>
      </c>
      <c r="BG164" s="33">
        <f t="shared" si="6"/>
        <v>1</v>
      </c>
      <c r="BH164" s="33">
        <f t="shared" si="6"/>
        <v>2</v>
      </c>
      <c r="BI164" s="33">
        <f t="shared" si="6"/>
        <v>1</v>
      </c>
      <c r="BJ164" s="33">
        <f t="shared" si="6"/>
        <v>2</v>
      </c>
      <c r="BK164" s="175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</row>
    <row r="165" spans="1:250" ht="21" customHeight="1" x14ac:dyDescent="0.15">
      <c r="A165" s="53"/>
      <c r="B165" s="126"/>
      <c r="C165" s="40"/>
      <c r="D165" s="96"/>
      <c r="E165" s="96"/>
      <c r="F165" s="96"/>
      <c r="G165" s="96"/>
      <c r="H165" s="96"/>
      <c r="I165" s="96"/>
      <c r="J165" s="30"/>
      <c r="K165" s="30"/>
      <c r="L165" s="97"/>
      <c r="M165" s="48"/>
      <c r="N165" s="173">
        <v>4</v>
      </c>
      <c r="O165" s="33">
        <f t="shared" si="3"/>
        <v>0</v>
      </c>
      <c r="P165" s="33">
        <f t="shared" si="3"/>
        <v>0</v>
      </c>
      <c r="Q165" s="33">
        <f t="shared" si="3"/>
        <v>0</v>
      </c>
      <c r="R165" s="33">
        <f t="shared" si="3"/>
        <v>1</v>
      </c>
      <c r="S165" s="33">
        <f t="shared" si="3"/>
        <v>0</v>
      </c>
      <c r="T165" s="33">
        <f t="shared" si="3"/>
        <v>2</v>
      </c>
      <c r="U165" s="33">
        <f t="shared" si="3"/>
        <v>2</v>
      </c>
      <c r="V165" s="33">
        <f t="shared" si="3"/>
        <v>1</v>
      </c>
      <c r="W165" s="33">
        <f t="shared" si="3"/>
        <v>0</v>
      </c>
      <c r="X165" s="33">
        <f t="shared" si="3"/>
        <v>2</v>
      </c>
      <c r="Y165" s="33">
        <f t="shared" si="3"/>
        <v>2</v>
      </c>
      <c r="Z165" s="33">
        <f t="shared" si="3"/>
        <v>2</v>
      </c>
      <c r="AA165" s="38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50" t="s">
        <v>354</v>
      </c>
      <c r="AO165" s="33">
        <f t="shared" ref="AO165:AW165" si="8">SUM(AO161:AO164)</f>
        <v>63</v>
      </c>
      <c r="AP165" s="33">
        <f t="shared" si="8"/>
        <v>63</v>
      </c>
      <c r="AQ165" s="33">
        <f t="shared" si="8"/>
        <v>64</v>
      </c>
      <c r="AR165" s="33">
        <f t="shared" si="8"/>
        <v>62</v>
      </c>
      <c r="AS165" s="33">
        <f t="shared" si="8"/>
        <v>69</v>
      </c>
      <c r="AT165" s="33">
        <f t="shared" si="8"/>
        <v>64</v>
      </c>
      <c r="AU165" s="33">
        <f t="shared" si="8"/>
        <v>69</v>
      </c>
      <c r="AV165" s="33">
        <f t="shared" si="8"/>
        <v>67</v>
      </c>
      <c r="AW165" s="33">
        <f t="shared" si="8"/>
        <v>66</v>
      </c>
      <c r="AX165" s="174">
        <v>5</v>
      </c>
      <c r="AY165" s="33">
        <f t="shared" si="6"/>
        <v>1</v>
      </c>
      <c r="AZ165" s="33">
        <f t="shared" si="6"/>
        <v>2</v>
      </c>
      <c r="BA165" s="33">
        <f t="shared" si="6"/>
        <v>0</v>
      </c>
      <c r="BB165" s="33">
        <f t="shared" si="6"/>
        <v>0</v>
      </c>
      <c r="BC165" s="33">
        <f t="shared" si="6"/>
        <v>0</v>
      </c>
      <c r="BD165" s="33">
        <f t="shared" si="6"/>
        <v>0</v>
      </c>
      <c r="BE165" s="33">
        <f t="shared" si="6"/>
        <v>1</v>
      </c>
      <c r="BF165" s="33">
        <f t="shared" si="6"/>
        <v>1</v>
      </c>
      <c r="BG165" s="33">
        <f t="shared" si="6"/>
        <v>1</v>
      </c>
      <c r="BH165" s="33">
        <f t="shared" si="6"/>
        <v>0</v>
      </c>
      <c r="BI165" s="33">
        <f t="shared" si="6"/>
        <v>0</v>
      </c>
      <c r="BJ165" s="33">
        <f t="shared" si="6"/>
        <v>1</v>
      </c>
      <c r="BK165" s="175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0"/>
      <c r="HC165" s="30"/>
      <c r="HD165" s="30"/>
      <c r="HE165" s="30"/>
      <c r="HF165" s="30"/>
      <c r="HG165" s="30"/>
      <c r="HH165" s="30"/>
      <c r="HI165" s="30"/>
      <c r="HJ165" s="30"/>
      <c r="HK165" s="30"/>
      <c r="HL165" s="30"/>
      <c r="HM165" s="30"/>
      <c r="HN165" s="30"/>
      <c r="HO165" s="30"/>
      <c r="HP165" s="30"/>
      <c r="HQ165" s="30"/>
      <c r="HR165" s="30"/>
      <c r="HS165" s="30"/>
      <c r="HT165" s="30"/>
      <c r="HU165" s="30"/>
      <c r="HV165" s="30"/>
      <c r="HW165" s="30"/>
      <c r="HX165" s="30"/>
      <c r="HY165" s="30"/>
      <c r="HZ165" s="30"/>
      <c r="IA165" s="30"/>
      <c r="IB165" s="30"/>
      <c r="IC165" s="30"/>
      <c r="ID165" s="30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  <c r="IO165" s="30"/>
      <c r="IP165" s="30"/>
    </row>
    <row r="166" spans="1:250" ht="21" customHeight="1" x14ac:dyDescent="0.15">
      <c r="A166" s="53"/>
      <c r="B166" s="126"/>
      <c r="C166" s="40"/>
      <c r="D166" s="96"/>
      <c r="E166" s="96"/>
      <c r="F166" s="96"/>
      <c r="G166" s="96"/>
      <c r="H166" s="96"/>
      <c r="I166" s="96"/>
      <c r="J166" s="30"/>
      <c r="K166" s="30"/>
      <c r="L166" s="97"/>
      <c r="M166" s="48"/>
      <c r="N166" s="44" t="s">
        <v>354</v>
      </c>
      <c r="O166" s="33">
        <f t="shared" ref="O166:Z166" si="9">SUM(O161:O165)</f>
        <v>62</v>
      </c>
      <c r="P166" s="33">
        <f t="shared" si="9"/>
        <v>61</v>
      </c>
      <c r="Q166" s="33">
        <f t="shared" si="9"/>
        <v>63</v>
      </c>
      <c r="R166" s="33">
        <f t="shared" si="9"/>
        <v>63</v>
      </c>
      <c r="S166" s="33">
        <f t="shared" si="9"/>
        <v>63</v>
      </c>
      <c r="T166" s="33">
        <f t="shared" si="9"/>
        <v>65</v>
      </c>
      <c r="U166" s="33">
        <f t="shared" si="9"/>
        <v>62</v>
      </c>
      <c r="V166" s="33">
        <f t="shared" si="9"/>
        <v>69</v>
      </c>
      <c r="W166" s="33">
        <f t="shared" si="9"/>
        <v>68</v>
      </c>
      <c r="X166" s="33">
        <f t="shared" si="9"/>
        <v>69</v>
      </c>
      <c r="Y166" s="33">
        <f t="shared" si="9"/>
        <v>66</v>
      </c>
      <c r="Z166" s="33">
        <f t="shared" si="9"/>
        <v>67</v>
      </c>
      <c r="AA166" s="105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174">
        <v>6</v>
      </c>
      <c r="AY166" s="33">
        <f t="shared" si="6"/>
        <v>0</v>
      </c>
      <c r="AZ166" s="33">
        <f t="shared" si="6"/>
        <v>0</v>
      </c>
      <c r="BA166" s="33">
        <f t="shared" si="6"/>
        <v>2</v>
      </c>
      <c r="BB166" s="33">
        <f t="shared" si="6"/>
        <v>2</v>
      </c>
      <c r="BC166" s="33">
        <f t="shared" si="6"/>
        <v>2</v>
      </c>
      <c r="BD166" s="33">
        <f t="shared" si="6"/>
        <v>2</v>
      </c>
      <c r="BE166" s="33">
        <f t="shared" si="6"/>
        <v>3</v>
      </c>
      <c r="BF166" s="33">
        <f t="shared" si="6"/>
        <v>4</v>
      </c>
      <c r="BG166" s="33">
        <f t="shared" si="6"/>
        <v>7</v>
      </c>
      <c r="BH166" s="33">
        <f t="shared" si="6"/>
        <v>9</v>
      </c>
      <c r="BI166" s="33">
        <f t="shared" si="6"/>
        <v>11</v>
      </c>
      <c r="BJ166" s="33">
        <f t="shared" si="6"/>
        <v>11</v>
      </c>
      <c r="BK166" s="175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0"/>
      <c r="HC166" s="30"/>
      <c r="HD166" s="30"/>
      <c r="HE166" s="30"/>
      <c r="HF166" s="30"/>
      <c r="HG166" s="30"/>
      <c r="HH166" s="30"/>
      <c r="HI166" s="30"/>
      <c r="HJ166" s="30"/>
      <c r="HK166" s="30"/>
      <c r="HL166" s="30"/>
      <c r="HM166" s="30"/>
      <c r="HN166" s="30"/>
      <c r="HO166" s="30"/>
      <c r="HP166" s="30"/>
      <c r="HQ166" s="30"/>
      <c r="HR166" s="30"/>
      <c r="HS166" s="30"/>
      <c r="HT166" s="30"/>
      <c r="HU166" s="30"/>
      <c r="HV166" s="30"/>
      <c r="HW166" s="30"/>
      <c r="HX166" s="30"/>
      <c r="HY166" s="30"/>
      <c r="HZ166" s="30"/>
      <c r="IA166" s="30"/>
      <c r="IB166" s="30"/>
      <c r="IC166" s="30"/>
      <c r="ID166" s="30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  <c r="IO166" s="30"/>
      <c r="IP166" s="30"/>
    </row>
    <row r="167" spans="1:250" ht="21" customHeight="1" x14ac:dyDescent="0.15">
      <c r="A167" s="53"/>
      <c r="B167" s="126"/>
      <c r="C167" s="89"/>
      <c r="D167" s="176"/>
      <c r="E167" s="176"/>
      <c r="F167" s="176"/>
      <c r="G167" s="176"/>
      <c r="H167" s="176"/>
      <c r="I167" s="176"/>
      <c r="J167" s="176"/>
      <c r="K167" s="176"/>
      <c r="L167" s="177"/>
      <c r="M167" s="178"/>
      <c r="N167" s="44" t="s">
        <v>94</v>
      </c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3">
        <f>COUNTIF(AA$4:AA$149,$N167)</f>
        <v>13</v>
      </c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50" t="s">
        <v>354</v>
      </c>
      <c r="AY167" s="33">
        <f t="shared" ref="AY167:BJ167" si="10">SUM(AY161:AY166)</f>
        <v>63</v>
      </c>
      <c r="AZ167" s="33">
        <f t="shared" si="10"/>
        <v>63</v>
      </c>
      <c r="BA167" s="33">
        <f t="shared" si="10"/>
        <v>65</v>
      </c>
      <c r="BB167" s="33">
        <f t="shared" si="10"/>
        <v>65</v>
      </c>
      <c r="BC167" s="33">
        <f t="shared" si="10"/>
        <v>65</v>
      </c>
      <c r="BD167" s="33">
        <f t="shared" si="10"/>
        <v>67</v>
      </c>
      <c r="BE167" s="33">
        <f t="shared" si="10"/>
        <v>72</v>
      </c>
      <c r="BF167" s="33">
        <f t="shared" si="10"/>
        <v>74</v>
      </c>
      <c r="BG167" s="33">
        <f t="shared" si="10"/>
        <v>74</v>
      </c>
      <c r="BH167" s="33">
        <f t="shared" si="10"/>
        <v>77</v>
      </c>
      <c r="BI167" s="33">
        <f t="shared" si="10"/>
        <v>78</v>
      </c>
      <c r="BJ167" s="33">
        <f t="shared" si="10"/>
        <v>78</v>
      </c>
      <c r="BK167" s="175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0"/>
      <c r="HC167" s="30"/>
      <c r="HD167" s="30"/>
      <c r="HE167" s="30"/>
      <c r="HF167" s="30"/>
      <c r="HG167" s="30"/>
      <c r="HH167" s="30"/>
      <c r="HI167" s="30"/>
      <c r="HJ167" s="30"/>
      <c r="HK167" s="30"/>
      <c r="HL167" s="30"/>
      <c r="HM167" s="30"/>
      <c r="HN167" s="30"/>
      <c r="HO167" s="30"/>
      <c r="HP167" s="30"/>
      <c r="HQ167" s="30"/>
      <c r="HR167" s="30"/>
      <c r="HS167" s="30"/>
      <c r="HT167" s="30"/>
      <c r="HU167" s="30"/>
      <c r="HV167" s="30"/>
      <c r="HW167" s="30"/>
      <c r="HX167" s="30"/>
      <c r="HY167" s="30"/>
      <c r="HZ167" s="30"/>
      <c r="IA167" s="30"/>
      <c r="IB167" s="30"/>
      <c r="IC167" s="30"/>
      <c r="ID167" s="30"/>
      <c r="IE167" s="30"/>
      <c r="IF167" s="30"/>
      <c r="IG167" s="30"/>
      <c r="IH167" s="30"/>
      <c r="II167" s="30"/>
      <c r="IJ167" s="30"/>
      <c r="IK167" s="30"/>
      <c r="IL167" s="30"/>
      <c r="IM167" s="30"/>
      <c r="IN167" s="30"/>
      <c r="IO167" s="30"/>
      <c r="IP167" s="30"/>
    </row>
    <row r="168" spans="1:250" ht="21" customHeight="1" x14ac:dyDescent="0.15">
      <c r="A168" s="53"/>
      <c r="B168" s="126"/>
      <c r="C168" s="179"/>
      <c r="D168" s="180"/>
      <c r="E168" s="180"/>
      <c r="F168" s="180"/>
      <c r="G168" s="180"/>
      <c r="H168" s="180"/>
      <c r="I168" s="180"/>
      <c r="J168" s="180"/>
      <c r="K168" s="180"/>
      <c r="L168" s="181"/>
      <c r="M168" s="182"/>
      <c r="N168" s="31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3">
        <f>COUNTIF(AA$4:AA$149,$N168)</f>
        <v>0</v>
      </c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183" t="s">
        <v>355</v>
      </c>
      <c r="AY168" s="33">
        <f t="shared" ref="AY168:BJ168" si="11">AY161+AY162</f>
        <v>60</v>
      </c>
      <c r="AZ168" s="33">
        <f t="shared" si="11"/>
        <v>57</v>
      </c>
      <c r="BA168" s="33">
        <f t="shared" si="11"/>
        <v>55</v>
      </c>
      <c r="BB168" s="33">
        <f t="shared" si="11"/>
        <v>51</v>
      </c>
      <c r="BC168" s="33">
        <f t="shared" si="11"/>
        <v>56</v>
      </c>
      <c r="BD168" s="33">
        <f t="shared" si="11"/>
        <v>58</v>
      </c>
      <c r="BE168" s="33">
        <f t="shared" si="11"/>
        <v>59</v>
      </c>
      <c r="BF168" s="33">
        <f t="shared" si="11"/>
        <v>58</v>
      </c>
      <c r="BG168" s="33">
        <f t="shared" si="11"/>
        <v>59</v>
      </c>
      <c r="BH168" s="33">
        <f t="shared" si="11"/>
        <v>59</v>
      </c>
      <c r="BI168" s="33">
        <f t="shared" si="11"/>
        <v>60</v>
      </c>
      <c r="BJ168" s="33">
        <f t="shared" si="11"/>
        <v>59</v>
      </c>
      <c r="BK168" s="175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0"/>
      <c r="HC168" s="30"/>
      <c r="HD168" s="30"/>
      <c r="HE168" s="30"/>
      <c r="HF168" s="30"/>
      <c r="HG168" s="30"/>
      <c r="HH168" s="30"/>
      <c r="HI168" s="30"/>
      <c r="HJ168" s="30"/>
      <c r="HK168" s="30"/>
      <c r="HL168" s="30"/>
      <c r="HM168" s="30"/>
      <c r="HN168" s="30"/>
      <c r="HO168" s="30"/>
      <c r="HP168" s="30"/>
      <c r="HQ168" s="30"/>
      <c r="HR168" s="30"/>
      <c r="HS168" s="30"/>
      <c r="HT168" s="30"/>
      <c r="HU168" s="30"/>
      <c r="HV168" s="30"/>
      <c r="HW168" s="30"/>
      <c r="HX168" s="30"/>
      <c r="HY168" s="30"/>
      <c r="HZ168" s="30"/>
      <c r="IA168" s="30"/>
      <c r="IB168" s="30"/>
      <c r="IC168" s="30"/>
      <c r="ID168" s="30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  <c r="IO168" s="30"/>
      <c r="IP168" s="30"/>
    </row>
    <row r="169" spans="1:250" ht="21" customHeight="1" x14ac:dyDescent="0.15">
      <c r="A169" s="53"/>
      <c r="B169" s="126"/>
      <c r="C169" s="179"/>
      <c r="D169" s="180"/>
      <c r="E169" s="180"/>
      <c r="F169" s="180"/>
      <c r="G169" s="180"/>
      <c r="H169" s="180"/>
      <c r="I169" s="180"/>
      <c r="J169" s="180"/>
      <c r="K169" s="180"/>
      <c r="L169" s="181"/>
      <c r="M169" s="182"/>
      <c r="N169" s="31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3">
        <f>COUNTIF(AA$4:AA$149,$N169)</f>
        <v>0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183" t="s">
        <v>356</v>
      </c>
      <c r="AY169" s="33">
        <f t="shared" ref="AY169:BJ169" si="12">AY163+AY164</f>
        <v>2</v>
      </c>
      <c r="AZ169" s="33">
        <f t="shared" si="12"/>
        <v>4</v>
      </c>
      <c r="BA169" s="33">
        <f t="shared" si="12"/>
        <v>8</v>
      </c>
      <c r="BB169" s="33">
        <f t="shared" si="12"/>
        <v>12</v>
      </c>
      <c r="BC169" s="33">
        <f t="shared" si="12"/>
        <v>7</v>
      </c>
      <c r="BD169" s="33">
        <f t="shared" si="12"/>
        <v>7</v>
      </c>
      <c r="BE169" s="33">
        <f t="shared" si="12"/>
        <v>9</v>
      </c>
      <c r="BF169" s="33">
        <f t="shared" si="12"/>
        <v>11</v>
      </c>
      <c r="BG169" s="33">
        <f t="shared" si="12"/>
        <v>7</v>
      </c>
      <c r="BH169" s="33">
        <f t="shared" si="12"/>
        <v>9</v>
      </c>
      <c r="BI169" s="33">
        <f t="shared" si="12"/>
        <v>7</v>
      </c>
      <c r="BJ169" s="33">
        <f t="shared" si="12"/>
        <v>7</v>
      </c>
      <c r="BK169" s="175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0"/>
      <c r="HC169" s="30"/>
      <c r="HD169" s="30"/>
      <c r="HE169" s="30"/>
      <c r="HF169" s="30"/>
      <c r="HG169" s="30"/>
      <c r="HH169" s="30"/>
      <c r="HI169" s="30"/>
      <c r="HJ169" s="30"/>
      <c r="HK169" s="30"/>
      <c r="HL169" s="30"/>
      <c r="HM169" s="30"/>
      <c r="HN169" s="30"/>
      <c r="HO169" s="30"/>
      <c r="HP169" s="30"/>
      <c r="HQ169" s="30"/>
      <c r="HR169" s="30"/>
      <c r="HS169" s="30"/>
      <c r="HT169" s="30"/>
      <c r="HU169" s="30"/>
      <c r="HV169" s="30"/>
      <c r="HW169" s="30"/>
      <c r="HX169" s="30"/>
      <c r="HY169" s="30"/>
      <c r="HZ169" s="30"/>
      <c r="IA169" s="30"/>
      <c r="IB169" s="30"/>
      <c r="IC169" s="30"/>
      <c r="ID169" s="30"/>
      <c r="IE169" s="30"/>
      <c r="IF169" s="30"/>
      <c r="IG169" s="30"/>
      <c r="IH169" s="30"/>
      <c r="II169" s="30"/>
      <c r="IJ169" s="30"/>
      <c r="IK169" s="30"/>
      <c r="IL169" s="30"/>
      <c r="IM169" s="30"/>
      <c r="IN169" s="30"/>
      <c r="IO169" s="30"/>
      <c r="IP169" s="30"/>
    </row>
    <row r="170" spans="1:250" ht="21" customHeight="1" x14ac:dyDescent="0.15">
      <c r="A170" s="53"/>
      <c r="B170" s="126"/>
      <c r="C170" s="179"/>
      <c r="D170" s="180"/>
      <c r="E170" s="180"/>
      <c r="F170" s="180"/>
      <c r="G170" s="180"/>
      <c r="H170" s="180"/>
      <c r="I170" s="180"/>
      <c r="J170" s="180"/>
      <c r="K170" s="180"/>
      <c r="L170" s="181"/>
      <c r="M170" s="182"/>
      <c r="N170" s="44" t="s">
        <v>31</v>
      </c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3">
        <f>COUNTIF(AA$4:AA$149,$N170)</f>
        <v>5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50" t="s">
        <v>357</v>
      </c>
      <c r="AY170" s="33">
        <f>AY165+AY166</f>
        <v>1</v>
      </c>
      <c r="AZ170" s="33">
        <f>AZ165+AZ166</f>
        <v>2</v>
      </c>
      <c r="BA170" s="33">
        <v>2</v>
      </c>
      <c r="BB170" s="33">
        <v>2</v>
      </c>
      <c r="BC170" s="33">
        <v>2</v>
      </c>
      <c r="BD170" s="33">
        <v>2</v>
      </c>
      <c r="BE170" s="33">
        <f t="shared" ref="BE170:BJ170" si="13">BE165+BE166</f>
        <v>4</v>
      </c>
      <c r="BF170" s="33">
        <f t="shared" si="13"/>
        <v>5</v>
      </c>
      <c r="BG170" s="33">
        <f t="shared" si="13"/>
        <v>8</v>
      </c>
      <c r="BH170" s="33">
        <f t="shared" si="13"/>
        <v>9</v>
      </c>
      <c r="BI170" s="33">
        <f t="shared" si="13"/>
        <v>11</v>
      </c>
      <c r="BJ170" s="33">
        <f t="shared" si="13"/>
        <v>12</v>
      </c>
      <c r="BK170" s="175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0"/>
      <c r="HC170" s="30"/>
      <c r="HD170" s="30"/>
      <c r="HE170" s="30"/>
      <c r="HF170" s="30"/>
      <c r="HG170" s="30"/>
      <c r="HH170" s="30"/>
      <c r="HI170" s="30"/>
      <c r="HJ170" s="30"/>
      <c r="HK170" s="30"/>
      <c r="HL170" s="30"/>
      <c r="HM170" s="30"/>
      <c r="HN170" s="30"/>
      <c r="HO170" s="30"/>
      <c r="HP170" s="30"/>
      <c r="HQ170" s="30"/>
      <c r="HR170" s="30"/>
      <c r="HS170" s="30"/>
      <c r="HT170" s="30"/>
      <c r="HU170" s="30"/>
      <c r="HV170" s="30"/>
      <c r="HW170" s="30"/>
      <c r="HX170" s="30"/>
      <c r="HY170" s="30"/>
      <c r="HZ170" s="30"/>
      <c r="IA170" s="30"/>
      <c r="IB170" s="30"/>
      <c r="IC170" s="30"/>
      <c r="ID170" s="30"/>
      <c r="IE170" s="30"/>
      <c r="IF170" s="30"/>
      <c r="IG170" s="30"/>
      <c r="IH170" s="30"/>
      <c r="II170" s="30"/>
      <c r="IJ170" s="30"/>
      <c r="IK170" s="30"/>
      <c r="IL170" s="30"/>
      <c r="IM170" s="30"/>
      <c r="IN170" s="30"/>
      <c r="IO170" s="30"/>
      <c r="IP170" s="30"/>
    </row>
    <row r="171" spans="1:250" ht="21" customHeight="1" x14ac:dyDescent="0.15">
      <c r="A171" s="53"/>
      <c r="B171" s="126"/>
      <c r="C171" s="179"/>
      <c r="D171" s="180"/>
      <c r="E171" s="180"/>
      <c r="F171" s="180"/>
      <c r="G171" s="180"/>
      <c r="H171" s="180"/>
      <c r="I171" s="180"/>
      <c r="J171" s="180"/>
      <c r="K171" s="180"/>
      <c r="L171" s="181"/>
      <c r="M171" s="182"/>
      <c r="N171" s="31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1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184" t="s">
        <v>358</v>
      </c>
      <c r="AY171" s="185">
        <f t="shared" ref="AY171:BJ171" si="14">SUM(AY161:AY164)</f>
        <v>62</v>
      </c>
      <c r="AZ171" s="185">
        <f t="shared" si="14"/>
        <v>61</v>
      </c>
      <c r="BA171" s="185">
        <f t="shared" si="14"/>
        <v>63</v>
      </c>
      <c r="BB171" s="185">
        <f t="shared" si="14"/>
        <v>63</v>
      </c>
      <c r="BC171" s="185">
        <f t="shared" si="14"/>
        <v>63</v>
      </c>
      <c r="BD171" s="185">
        <f t="shared" si="14"/>
        <v>65</v>
      </c>
      <c r="BE171" s="185">
        <f t="shared" si="14"/>
        <v>68</v>
      </c>
      <c r="BF171" s="185">
        <f t="shared" si="14"/>
        <v>69</v>
      </c>
      <c r="BG171" s="185">
        <f t="shared" si="14"/>
        <v>66</v>
      </c>
      <c r="BH171" s="185">
        <f t="shared" si="14"/>
        <v>68</v>
      </c>
      <c r="BI171" s="185">
        <f t="shared" si="14"/>
        <v>67</v>
      </c>
      <c r="BJ171" s="185">
        <f t="shared" si="14"/>
        <v>66</v>
      </c>
      <c r="BK171" s="186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0"/>
      <c r="HC171" s="30"/>
      <c r="HD171" s="30"/>
      <c r="HE171" s="30"/>
      <c r="HF171" s="30"/>
      <c r="HG171" s="30"/>
      <c r="HH171" s="30"/>
      <c r="HI171" s="30"/>
      <c r="HJ171" s="30"/>
      <c r="HK171" s="30"/>
      <c r="HL171" s="30"/>
      <c r="HM171" s="30"/>
      <c r="HN171" s="30"/>
      <c r="HO171" s="30"/>
      <c r="HP171" s="30"/>
      <c r="HQ171" s="30"/>
      <c r="HR171" s="30"/>
      <c r="HS171" s="30"/>
      <c r="HT171" s="30"/>
      <c r="HU171" s="30"/>
      <c r="HV171" s="30"/>
      <c r="HW171" s="30"/>
      <c r="HX171" s="30"/>
      <c r="HY171" s="30"/>
      <c r="HZ171" s="30"/>
      <c r="IA171" s="30"/>
      <c r="IB171" s="30"/>
      <c r="IC171" s="30"/>
      <c r="ID171" s="30"/>
      <c r="IE171" s="30"/>
      <c r="IF171" s="30"/>
      <c r="IG171" s="30"/>
      <c r="IH171" s="30"/>
      <c r="II171" s="30"/>
      <c r="IJ171" s="30"/>
      <c r="IK171" s="30"/>
      <c r="IL171" s="30"/>
      <c r="IM171" s="30"/>
      <c r="IN171" s="30"/>
      <c r="IO171" s="30"/>
      <c r="IP171" s="30"/>
    </row>
    <row r="172" spans="1:250" ht="21" customHeight="1" x14ac:dyDescent="0.15">
      <c r="A172" s="53"/>
      <c r="B172" s="126"/>
      <c r="C172" s="179"/>
      <c r="D172" s="180"/>
      <c r="E172" s="180"/>
      <c r="F172" s="180"/>
      <c r="G172" s="180"/>
      <c r="H172" s="180"/>
      <c r="I172" s="180"/>
      <c r="J172" s="180"/>
      <c r="K172" s="180"/>
      <c r="L172" s="181"/>
      <c r="M172" s="182"/>
      <c r="N172" s="31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1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50" t="s">
        <v>359</v>
      </c>
      <c r="AY172" s="187">
        <f t="shared" ref="AY172:BJ172" si="15">100*AY170/AY167</f>
        <v>1.5873015873015872</v>
      </c>
      <c r="AZ172" s="187">
        <f t="shared" si="15"/>
        <v>3.1746031746031744</v>
      </c>
      <c r="BA172" s="187">
        <f t="shared" si="15"/>
        <v>3.0769230769230771</v>
      </c>
      <c r="BB172" s="187">
        <f t="shared" si="15"/>
        <v>3.0769230769230771</v>
      </c>
      <c r="BC172" s="187">
        <f t="shared" si="15"/>
        <v>3.0769230769230771</v>
      </c>
      <c r="BD172" s="187">
        <f t="shared" si="15"/>
        <v>2.9850746268656718</v>
      </c>
      <c r="BE172" s="187">
        <f t="shared" si="15"/>
        <v>5.5555555555555554</v>
      </c>
      <c r="BF172" s="187">
        <f t="shared" si="15"/>
        <v>6.756756756756757</v>
      </c>
      <c r="BG172" s="187">
        <f t="shared" si="15"/>
        <v>10.810810810810811</v>
      </c>
      <c r="BH172" s="187">
        <f t="shared" si="15"/>
        <v>11.688311688311689</v>
      </c>
      <c r="BI172" s="187">
        <f t="shared" si="15"/>
        <v>14.102564102564102</v>
      </c>
      <c r="BJ172" s="187">
        <f t="shared" si="15"/>
        <v>15.384615384615385</v>
      </c>
      <c r="BK172" s="175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0"/>
      <c r="HC172" s="30"/>
      <c r="HD172" s="30"/>
      <c r="HE172" s="30"/>
      <c r="HF172" s="30"/>
      <c r="HG172" s="30"/>
      <c r="HH172" s="30"/>
      <c r="HI172" s="30"/>
      <c r="HJ172" s="30"/>
      <c r="HK172" s="30"/>
      <c r="HL172" s="30"/>
      <c r="HM172" s="30"/>
      <c r="HN172" s="30"/>
      <c r="HO172" s="30"/>
      <c r="HP172" s="30"/>
      <c r="HQ172" s="30"/>
      <c r="HR172" s="30"/>
      <c r="HS172" s="30"/>
      <c r="HT172" s="30"/>
      <c r="HU172" s="30"/>
      <c r="HV172" s="30"/>
      <c r="HW172" s="30"/>
      <c r="HX172" s="30"/>
      <c r="HY172" s="30"/>
      <c r="HZ172" s="30"/>
      <c r="IA172" s="30"/>
      <c r="IB172" s="30"/>
      <c r="IC172" s="30"/>
      <c r="ID172" s="30"/>
      <c r="IE172" s="30"/>
      <c r="IF172" s="30"/>
      <c r="IG172" s="30"/>
      <c r="IH172" s="30"/>
      <c r="II172" s="30"/>
      <c r="IJ172" s="30"/>
      <c r="IK172" s="30"/>
      <c r="IL172" s="30"/>
      <c r="IM172" s="30"/>
      <c r="IN172" s="30"/>
      <c r="IO172" s="30"/>
      <c r="IP172" s="30"/>
    </row>
    <row r="173" spans="1:250" ht="21" customHeight="1" x14ac:dyDescent="0.15">
      <c r="A173" s="53"/>
      <c r="B173" s="126"/>
      <c r="C173" s="179"/>
      <c r="D173" s="180"/>
      <c r="E173" s="180"/>
      <c r="F173" s="180"/>
      <c r="G173" s="180"/>
      <c r="H173" s="180"/>
      <c r="I173" s="180"/>
      <c r="J173" s="180"/>
      <c r="K173" s="180"/>
      <c r="L173" s="181"/>
      <c r="M173" s="182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1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188" t="s">
        <v>360</v>
      </c>
      <c r="AY173" s="33">
        <f t="shared" ref="AY173:BJ173" si="16">SUM(AY163:AY164)</f>
        <v>2</v>
      </c>
      <c r="AZ173" s="33">
        <f t="shared" si="16"/>
        <v>4</v>
      </c>
      <c r="BA173" s="33">
        <f t="shared" si="16"/>
        <v>8</v>
      </c>
      <c r="BB173" s="33">
        <f t="shared" si="16"/>
        <v>12</v>
      </c>
      <c r="BC173" s="33">
        <f t="shared" si="16"/>
        <v>7</v>
      </c>
      <c r="BD173" s="33">
        <f t="shared" si="16"/>
        <v>7</v>
      </c>
      <c r="BE173" s="33">
        <f t="shared" si="16"/>
        <v>9</v>
      </c>
      <c r="BF173" s="33">
        <f t="shared" si="16"/>
        <v>11</v>
      </c>
      <c r="BG173" s="33">
        <f t="shared" si="16"/>
        <v>7</v>
      </c>
      <c r="BH173" s="33">
        <f t="shared" si="16"/>
        <v>9</v>
      </c>
      <c r="BI173" s="33">
        <f t="shared" si="16"/>
        <v>7</v>
      </c>
      <c r="BJ173" s="33">
        <f t="shared" si="16"/>
        <v>7</v>
      </c>
      <c r="BK173" s="175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0"/>
      <c r="HC173" s="30"/>
      <c r="HD173" s="30"/>
      <c r="HE173" s="30"/>
      <c r="HF173" s="30"/>
      <c r="HG173" s="30"/>
      <c r="HH173" s="30"/>
      <c r="HI173" s="30"/>
      <c r="HJ173" s="30"/>
      <c r="HK173" s="30"/>
      <c r="HL173" s="30"/>
      <c r="HM173" s="30"/>
      <c r="HN173" s="30"/>
      <c r="HO173" s="30"/>
      <c r="HP173" s="30"/>
      <c r="HQ173" s="30"/>
      <c r="HR173" s="30"/>
      <c r="HS173" s="30"/>
      <c r="HT173" s="30"/>
      <c r="HU173" s="30"/>
      <c r="HV173" s="30"/>
      <c r="HW173" s="30"/>
      <c r="HX173" s="30"/>
      <c r="HY173" s="30"/>
      <c r="HZ173" s="30"/>
      <c r="IA173" s="30"/>
      <c r="IB173" s="30"/>
      <c r="IC173" s="30"/>
      <c r="ID173" s="30"/>
      <c r="IE173" s="30"/>
      <c r="IF173" s="30"/>
      <c r="IG173" s="30"/>
      <c r="IH173" s="30"/>
      <c r="II173" s="30"/>
      <c r="IJ173" s="30"/>
      <c r="IK173" s="30"/>
      <c r="IL173" s="30"/>
      <c r="IM173" s="30"/>
      <c r="IN173" s="30"/>
      <c r="IO173" s="30"/>
      <c r="IP173" s="30"/>
    </row>
    <row r="174" spans="1:250" ht="21" customHeight="1" x14ac:dyDescent="0.15">
      <c r="A174" s="53"/>
      <c r="B174" s="126"/>
      <c r="C174" s="179"/>
      <c r="D174" s="180"/>
      <c r="E174" s="180"/>
      <c r="F174" s="180"/>
      <c r="G174" s="180"/>
      <c r="H174" s="180"/>
      <c r="I174" s="180"/>
      <c r="J174" s="180"/>
      <c r="K174" s="180"/>
      <c r="L174" s="181"/>
      <c r="M174" s="182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1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189"/>
      <c r="AX174" s="190" t="s">
        <v>361</v>
      </c>
      <c r="AY174" s="191">
        <f t="shared" ref="AY174:BJ174" si="17">AVERAGEIF(AY$3:AY$149,"&lt;5")</f>
        <v>1.064516129032258</v>
      </c>
      <c r="AZ174" s="191">
        <f t="shared" si="17"/>
        <v>1.4098360655737705</v>
      </c>
      <c r="BA174" s="191">
        <f t="shared" si="17"/>
        <v>1.5555555555555556</v>
      </c>
      <c r="BB174" s="191">
        <f t="shared" si="17"/>
        <v>1.7936507936507937</v>
      </c>
      <c r="BC174" s="191">
        <f t="shared" si="17"/>
        <v>1.6825396825396826</v>
      </c>
      <c r="BD174" s="191">
        <f t="shared" si="17"/>
        <v>1.5384615384615385</v>
      </c>
      <c r="BE174" s="191">
        <f t="shared" si="17"/>
        <v>1.6764705882352942</v>
      </c>
      <c r="BF174" s="191">
        <f t="shared" si="17"/>
        <v>1.826086956521739</v>
      </c>
      <c r="BG174" s="191">
        <f t="shared" si="17"/>
        <v>1.4545454545454546</v>
      </c>
      <c r="BH174" s="191">
        <f t="shared" si="17"/>
        <v>1.4705882352941178</v>
      </c>
      <c r="BI174" s="191">
        <f t="shared" si="17"/>
        <v>1.4029850746268657</v>
      </c>
      <c r="BJ174" s="191">
        <f t="shared" si="17"/>
        <v>1.4545454545454546</v>
      </c>
      <c r="BK174" s="175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0"/>
      <c r="HC174" s="30"/>
      <c r="HD174" s="30"/>
      <c r="HE174" s="30"/>
      <c r="HF174" s="30"/>
      <c r="HG174" s="30"/>
      <c r="HH174" s="30"/>
      <c r="HI174" s="30"/>
      <c r="HJ174" s="30"/>
      <c r="HK174" s="30"/>
      <c r="HL174" s="30"/>
      <c r="HM174" s="30"/>
      <c r="HN174" s="30"/>
      <c r="HO174" s="30"/>
      <c r="HP174" s="30"/>
      <c r="HQ174" s="30"/>
      <c r="HR174" s="30"/>
      <c r="HS174" s="30"/>
      <c r="HT174" s="30"/>
      <c r="HU174" s="30"/>
      <c r="HV174" s="30"/>
      <c r="HW174" s="30"/>
      <c r="HX174" s="30"/>
      <c r="HY174" s="30"/>
      <c r="HZ174" s="30"/>
      <c r="IA174" s="30"/>
      <c r="IB174" s="30"/>
      <c r="IC174" s="30"/>
      <c r="ID174" s="30"/>
      <c r="IE174" s="30"/>
      <c r="IF174" s="30"/>
      <c r="IG174" s="30"/>
      <c r="IH174" s="30"/>
      <c r="II174" s="30"/>
      <c r="IJ174" s="30"/>
      <c r="IK174" s="30"/>
      <c r="IL174" s="30"/>
      <c r="IM174" s="30"/>
      <c r="IN174" s="30"/>
      <c r="IO174" s="30"/>
      <c r="IP174" s="30"/>
    </row>
    <row r="175" spans="1:250" ht="21" customHeight="1" x14ac:dyDescent="0.15">
      <c r="A175" s="53"/>
      <c r="B175" s="126"/>
      <c r="C175" s="192"/>
      <c r="D175" s="180"/>
      <c r="E175" s="180"/>
      <c r="F175" s="180"/>
      <c r="G175" s="180"/>
      <c r="H175" s="180"/>
      <c r="I175" s="180"/>
      <c r="J175" s="180"/>
      <c r="K175" s="180"/>
      <c r="L175" s="181"/>
      <c r="M175" s="182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1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5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175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  <c r="IH175" s="30"/>
      <c r="II175" s="30"/>
      <c r="IJ175" s="30"/>
      <c r="IK175" s="30"/>
      <c r="IL175" s="30"/>
      <c r="IM175" s="30"/>
      <c r="IN175" s="30"/>
      <c r="IO175" s="30"/>
      <c r="IP175" s="30"/>
    </row>
    <row r="176" spans="1:250" ht="21" customHeight="1" x14ac:dyDescent="0.15">
      <c r="A176" s="53"/>
      <c r="B176" s="126"/>
      <c r="C176" s="50" t="s">
        <v>3</v>
      </c>
      <c r="D176" s="193" t="s">
        <v>351</v>
      </c>
      <c r="E176" s="194" t="s">
        <v>362</v>
      </c>
      <c r="F176" s="195"/>
      <c r="G176" s="195"/>
      <c r="H176" s="195"/>
      <c r="I176" s="195"/>
      <c r="J176" s="195"/>
      <c r="K176" s="195"/>
      <c r="L176" s="196"/>
      <c r="M176" s="197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1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175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0"/>
      <c r="HC176" s="30"/>
      <c r="HD176" s="30"/>
      <c r="HE176" s="30"/>
      <c r="HF176" s="30"/>
      <c r="HG176" s="30"/>
      <c r="HH176" s="30"/>
      <c r="HI176" s="30"/>
      <c r="HJ176" s="30"/>
      <c r="HK176" s="30"/>
      <c r="HL176" s="30"/>
      <c r="HM176" s="30"/>
      <c r="HN176" s="30"/>
      <c r="HO176" s="30"/>
      <c r="HP176" s="30"/>
      <c r="HQ176" s="30"/>
      <c r="HR176" s="30"/>
      <c r="HS176" s="30"/>
      <c r="HT176" s="30"/>
      <c r="HU176" s="30"/>
      <c r="HV176" s="30"/>
      <c r="HW176" s="30"/>
      <c r="HX176" s="30"/>
      <c r="HY176" s="30"/>
      <c r="HZ176" s="30"/>
      <c r="IA176" s="30"/>
      <c r="IB176" s="30"/>
      <c r="IC176" s="30"/>
      <c r="ID176" s="30"/>
      <c r="IE176" s="30"/>
      <c r="IF176" s="30"/>
      <c r="IG176" s="30"/>
      <c r="IH176" s="30"/>
      <c r="II176" s="30"/>
      <c r="IJ176" s="30"/>
      <c r="IK176" s="30"/>
      <c r="IL176" s="30"/>
      <c r="IM176" s="30"/>
      <c r="IN176" s="30"/>
      <c r="IO176" s="30"/>
      <c r="IP176" s="30"/>
    </row>
    <row r="177" spans="1:250" ht="21" customHeight="1" x14ac:dyDescent="0.15">
      <c r="A177" s="53"/>
      <c r="B177" s="126"/>
      <c r="C177" s="158">
        <v>2012</v>
      </c>
      <c r="D177" s="88">
        <f>COUNTIF(D$4:D$149,$C177)</f>
        <v>65</v>
      </c>
      <c r="E177" s="198">
        <f>$D177/$D$182</f>
        <v>0.8441558441558441</v>
      </c>
      <c r="F177" s="96"/>
      <c r="G177" s="96"/>
      <c r="H177" s="96"/>
      <c r="I177" s="96"/>
      <c r="J177" s="30"/>
      <c r="K177" s="30"/>
      <c r="L177" s="97"/>
      <c r="M177" s="48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1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3">
        <f t="shared" ref="AY177:BJ177" si="18">COUNTIFS(AY$4:AY$149,"&lt;5",$D$4:$D$149,$C177)</f>
        <v>62</v>
      </c>
      <c r="AZ177" s="33">
        <f t="shared" si="18"/>
        <v>61</v>
      </c>
      <c r="BA177" s="33">
        <f t="shared" si="18"/>
        <v>61</v>
      </c>
      <c r="BB177" s="33">
        <f t="shared" si="18"/>
        <v>61</v>
      </c>
      <c r="BC177" s="33">
        <f t="shared" si="18"/>
        <v>61</v>
      </c>
      <c r="BD177" s="33">
        <f t="shared" si="18"/>
        <v>62</v>
      </c>
      <c r="BE177" s="33">
        <f t="shared" si="18"/>
        <v>61</v>
      </c>
      <c r="BF177" s="33">
        <f t="shared" si="18"/>
        <v>61</v>
      </c>
      <c r="BG177" s="33">
        <f t="shared" si="18"/>
        <v>59</v>
      </c>
      <c r="BH177" s="33">
        <f t="shared" si="18"/>
        <v>60</v>
      </c>
      <c r="BI177" s="33">
        <f t="shared" si="18"/>
        <v>58</v>
      </c>
      <c r="BJ177" s="33">
        <f t="shared" si="18"/>
        <v>57</v>
      </c>
      <c r="BK177" s="175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0"/>
      <c r="HC177" s="30"/>
      <c r="HD177" s="30"/>
      <c r="HE177" s="30"/>
      <c r="HF177" s="30"/>
      <c r="HG177" s="30"/>
      <c r="HH177" s="30"/>
      <c r="HI177" s="30"/>
      <c r="HJ177" s="30"/>
      <c r="HK177" s="30"/>
      <c r="HL177" s="30"/>
      <c r="HM177" s="30"/>
      <c r="HN177" s="30"/>
      <c r="HO177" s="30"/>
      <c r="HP177" s="30"/>
      <c r="HQ177" s="30"/>
      <c r="HR177" s="30"/>
      <c r="HS177" s="30"/>
      <c r="HT177" s="30"/>
      <c r="HU177" s="30"/>
      <c r="HV177" s="30"/>
      <c r="HW177" s="30"/>
      <c r="HX177" s="30"/>
      <c r="HY177" s="30"/>
      <c r="HZ177" s="30"/>
      <c r="IA177" s="30"/>
      <c r="IB177" s="30"/>
      <c r="IC177" s="30"/>
      <c r="ID177" s="30"/>
      <c r="IE177" s="30"/>
      <c r="IF177" s="30"/>
      <c r="IG177" s="30"/>
      <c r="IH177" s="30"/>
      <c r="II177" s="30"/>
      <c r="IJ177" s="30"/>
      <c r="IK177" s="30"/>
      <c r="IL177" s="30"/>
      <c r="IM177" s="30"/>
      <c r="IN177" s="30"/>
      <c r="IO177" s="30"/>
      <c r="IP177" s="30"/>
    </row>
    <row r="178" spans="1:250" ht="21" customHeight="1" x14ac:dyDescent="0.15">
      <c r="A178" s="53"/>
      <c r="B178" s="126"/>
      <c r="C178" s="158">
        <v>2015</v>
      </c>
      <c r="D178" s="88">
        <f>COUNTIF(D$4:D$149,$C178)</f>
        <v>2</v>
      </c>
      <c r="E178" s="198">
        <f>$D178/$D$182</f>
        <v>2.5974025974025976E-2</v>
      </c>
      <c r="F178" s="96"/>
      <c r="G178" s="96"/>
      <c r="H178" s="96"/>
      <c r="I178" s="96"/>
      <c r="J178" s="30"/>
      <c r="K178" s="30"/>
      <c r="L178" s="97"/>
      <c r="M178" s="48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1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3">
        <f t="shared" ref="BA178:BJ178" si="19">COUNTIFS(BA$4:BA$149,"&lt;5",$D$4:$D$149,$C178)</f>
        <v>2</v>
      </c>
      <c r="BB178" s="33">
        <f t="shared" si="19"/>
        <v>2</v>
      </c>
      <c r="BC178" s="33">
        <f t="shared" si="19"/>
        <v>2</v>
      </c>
      <c r="BD178" s="33">
        <f t="shared" si="19"/>
        <v>2</v>
      </c>
      <c r="BE178" s="33">
        <f t="shared" si="19"/>
        <v>2</v>
      </c>
      <c r="BF178" s="33">
        <f t="shared" si="19"/>
        <v>2</v>
      </c>
      <c r="BG178" s="33">
        <f t="shared" si="19"/>
        <v>2</v>
      </c>
      <c r="BH178" s="33">
        <f t="shared" si="19"/>
        <v>2</v>
      </c>
      <c r="BI178" s="33">
        <f t="shared" si="19"/>
        <v>2</v>
      </c>
      <c r="BJ178" s="33">
        <f t="shared" si="19"/>
        <v>2</v>
      </c>
      <c r="BK178" s="175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0"/>
      <c r="HC178" s="30"/>
      <c r="HD178" s="30"/>
      <c r="HE178" s="30"/>
      <c r="HF178" s="30"/>
      <c r="HG178" s="30"/>
      <c r="HH178" s="30"/>
      <c r="HI178" s="30"/>
      <c r="HJ178" s="30"/>
      <c r="HK178" s="30"/>
      <c r="HL178" s="30"/>
      <c r="HM178" s="30"/>
      <c r="HN178" s="30"/>
      <c r="HO178" s="30"/>
      <c r="HP178" s="30"/>
      <c r="HQ178" s="30"/>
      <c r="HR178" s="30"/>
      <c r="HS178" s="30"/>
      <c r="HT178" s="30"/>
      <c r="HU178" s="30"/>
      <c r="HV178" s="30"/>
      <c r="HW178" s="30"/>
      <c r="HX178" s="30"/>
      <c r="HY178" s="30"/>
      <c r="HZ178" s="30"/>
      <c r="IA178" s="30"/>
      <c r="IB178" s="30"/>
      <c r="IC178" s="30"/>
      <c r="ID178" s="30"/>
      <c r="IE178" s="30"/>
      <c r="IF178" s="30"/>
      <c r="IG178" s="30"/>
      <c r="IH178" s="30"/>
      <c r="II178" s="30"/>
      <c r="IJ178" s="30"/>
      <c r="IK178" s="30"/>
      <c r="IL178" s="30"/>
      <c r="IM178" s="30"/>
      <c r="IN178" s="30"/>
      <c r="IO178" s="30"/>
      <c r="IP178" s="30"/>
    </row>
    <row r="179" spans="1:250" ht="21" customHeight="1" x14ac:dyDescent="0.15">
      <c r="A179" s="53"/>
      <c r="B179" s="126"/>
      <c r="C179" s="158">
        <v>2020</v>
      </c>
      <c r="D179" s="88">
        <f>COUNTIF(D$4:D$149,$C179)</f>
        <v>7</v>
      </c>
      <c r="E179" s="198">
        <f>$D179/$D$182</f>
        <v>9.0909090909090912E-2</v>
      </c>
      <c r="F179" s="52"/>
      <c r="G179" s="52"/>
      <c r="H179" s="52"/>
      <c r="I179" s="52"/>
      <c r="J179" s="30"/>
      <c r="K179" s="45"/>
      <c r="L179" s="199"/>
      <c r="M179" s="20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1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89"/>
      <c r="AY179" s="176"/>
      <c r="AZ179" s="176"/>
      <c r="BA179" s="201"/>
      <c r="BB179" s="201"/>
      <c r="BC179" s="201"/>
      <c r="BD179" s="201"/>
      <c r="BE179" s="202">
        <f t="shared" ref="BE179:BJ179" si="20">COUNTIFS(BE$4:BE$149,"&lt;5",$D$4:$D$149,$C179)</f>
        <v>5</v>
      </c>
      <c r="BF179" s="203">
        <f t="shared" si="20"/>
        <v>6</v>
      </c>
      <c r="BG179" s="33">
        <f t="shared" si="20"/>
        <v>4</v>
      </c>
      <c r="BH179" s="33">
        <f t="shared" si="20"/>
        <v>4</v>
      </c>
      <c r="BI179" s="33">
        <f t="shared" si="20"/>
        <v>4</v>
      </c>
      <c r="BJ179" s="33">
        <f t="shared" si="20"/>
        <v>4</v>
      </c>
      <c r="BK179" s="175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0"/>
      <c r="HC179" s="30"/>
      <c r="HD179" s="30"/>
      <c r="HE179" s="30"/>
      <c r="HF179" s="30"/>
      <c r="HG179" s="30"/>
      <c r="HH179" s="30"/>
      <c r="HI179" s="30"/>
      <c r="HJ179" s="30"/>
      <c r="HK179" s="30"/>
      <c r="HL179" s="30"/>
      <c r="HM179" s="30"/>
      <c r="HN179" s="30"/>
      <c r="HO179" s="30"/>
      <c r="HP179" s="30"/>
      <c r="HQ179" s="30"/>
      <c r="HR179" s="30"/>
      <c r="HS179" s="30"/>
      <c r="HT179" s="30"/>
      <c r="HU179" s="30"/>
      <c r="HV179" s="30"/>
      <c r="HW179" s="30"/>
      <c r="HX179" s="30"/>
      <c r="HY179" s="30"/>
      <c r="HZ179" s="30"/>
      <c r="IA179" s="30"/>
      <c r="IB179" s="30"/>
      <c r="IC179" s="30"/>
      <c r="ID179" s="30"/>
      <c r="IE179" s="30"/>
      <c r="IF179" s="30"/>
      <c r="IG179" s="30"/>
      <c r="IH179" s="30"/>
      <c r="II179" s="30"/>
      <c r="IJ179" s="30"/>
      <c r="IK179" s="30"/>
      <c r="IL179" s="30"/>
      <c r="IM179" s="30"/>
      <c r="IN179" s="30"/>
      <c r="IO179" s="30"/>
      <c r="IP179" s="30"/>
    </row>
    <row r="180" spans="1:250" ht="21" customHeight="1" x14ac:dyDescent="0.15">
      <c r="A180" s="53"/>
      <c r="B180" s="126"/>
      <c r="C180" s="158">
        <v>2021</v>
      </c>
      <c r="D180" s="88">
        <f>COUNTIF(D$4:D$149,$C180)</f>
        <v>1</v>
      </c>
      <c r="E180" s="198">
        <f>$D180/$D$182</f>
        <v>1.2987012987012988E-2</v>
      </c>
      <c r="F180" s="52"/>
      <c r="G180" s="52"/>
      <c r="H180" s="52"/>
      <c r="I180" s="52"/>
      <c r="J180" s="45"/>
      <c r="K180" s="204"/>
      <c r="L180" s="205"/>
      <c r="M180" s="190"/>
      <c r="N180" s="30"/>
      <c r="O180" s="206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208"/>
      <c r="AB180" s="209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179"/>
      <c r="AY180" s="180"/>
      <c r="AZ180" s="180"/>
      <c r="BA180" s="210"/>
      <c r="BB180" s="210"/>
      <c r="BC180" s="210"/>
      <c r="BD180" s="210"/>
      <c r="BE180" s="210"/>
      <c r="BF180" s="211"/>
      <c r="BG180" s="212">
        <f>COUNTIFS(BG$4:BG$149,"&lt;5",$D$4:$D$149,$C180)</f>
        <v>1</v>
      </c>
      <c r="BH180" s="212">
        <f>COUNTIFS(BH$4:BH$149,"&lt;5",$D$4:$D$149,$C180)</f>
        <v>1</v>
      </c>
      <c r="BI180" s="212">
        <f>COUNTIFS(BI$4:BI$149,"&lt;5",$D$4:$D$149,$C180)</f>
        <v>1</v>
      </c>
      <c r="BJ180" s="213">
        <f>COUNTIFS(BJ$4:BJ$149,"&lt;5",$D$4:$D$149,$C180)</f>
        <v>1</v>
      </c>
      <c r="BK180" s="175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0"/>
      <c r="HC180" s="30"/>
      <c r="HD180" s="30"/>
      <c r="HE180" s="30"/>
      <c r="HF180" s="30"/>
      <c r="HG180" s="30"/>
      <c r="HH180" s="30"/>
      <c r="HI180" s="30"/>
      <c r="HJ180" s="30"/>
      <c r="HK180" s="30"/>
      <c r="HL180" s="30"/>
      <c r="HM180" s="30"/>
      <c r="HN180" s="30"/>
      <c r="HO180" s="30"/>
      <c r="HP180" s="30"/>
      <c r="HQ180" s="30"/>
      <c r="HR180" s="30"/>
      <c r="HS180" s="30"/>
      <c r="HT180" s="30"/>
      <c r="HU180" s="30"/>
      <c r="HV180" s="30"/>
      <c r="HW180" s="30"/>
      <c r="HX180" s="30"/>
      <c r="HY180" s="30"/>
      <c r="HZ180" s="30"/>
      <c r="IA180" s="30"/>
      <c r="IB180" s="30"/>
      <c r="IC180" s="30"/>
      <c r="ID180" s="30"/>
      <c r="IE180" s="30"/>
      <c r="IF180" s="30"/>
      <c r="IG180" s="30"/>
      <c r="IH180" s="30"/>
      <c r="II180" s="30"/>
      <c r="IJ180" s="30"/>
      <c r="IK180" s="30"/>
      <c r="IL180" s="30"/>
      <c r="IM180" s="30"/>
      <c r="IN180" s="30"/>
      <c r="IO180" s="30"/>
      <c r="IP180" s="30"/>
    </row>
    <row r="181" spans="1:250" ht="21" customHeight="1" x14ac:dyDescent="0.15">
      <c r="A181" s="53"/>
      <c r="B181" s="126"/>
      <c r="C181" s="158">
        <v>2022</v>
      </c>
      <c r="D181" s="88">
        <f>COUNTIF(D$4:D$149,$C181)</f>
        <v>2</v>
      </c>
      <c r="E181" s="198">
        <f>$D181/$D$182</f>
        <v>2.5974025974025976E-2</v>
      </c>
      <c r="F181" s="52"/>
      <c r="G181" s="52"/>
      <c r="H181" s="52"/>
      <c r="I181" s="52"/>
      <c r="J181" s="45"/>
      <c r="K181" s="204"/>
      <c r="L181" s="214"/>
      <c r="M181" s="215"/>
      <c r="N181" s="30"/>
      <c r="O181" s="216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8"/>
      <c r="AB181" s="209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192"/>
      <c r="AY181" s="180"/>
      <c r="AZ181" s="180"/>
      <c r="BA181" s="210"/>
      <c r="BB181" s="210"/>
      <c r="BC181" s="210"/>
      <c r="BD181" s="210"/>
      <c r="BE181" s="210"/>
      <c r="BF181" s="186"/>
      <c r="BG181" s="30"/>
      <c r="BH181" s="33">
        <f>COUNTIFS(BH$4:BH$149,"&lt;5",$D$4:$D$149,$C181)</f>
        <v>1</v>
      </c>
      <c r="BI181" s="33">
        <f>COUNTIFS(BI$4:BI$149,"&lt;5",$D$4:$D$149,$C181)</f>
        <v>2</v>
      </c>
      <c r="BJ181" s="33">
        <f>COUNTIFS(BJ$4:BJ$149,"&lt;5",$D$4:$D$149,$C181)</f>
        <v>2</v>
      </c>
      <c r="BK181" s="167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0"/>
      <c r="IJ181" s="30"/>
      <c r="IK181" s="30"/>
      <c r="IL181" s="30"/>
      <c r="IM181" s="30"/>
      <c r="IN181" s="30"/>
      <c r="IO181" s="30"/>
      <c r="IP181" s="30"/>
    </row>
    <row r="182" spans="1:250" ht="21" customHeight="1" x14ac:dyDescent="0.15">
      <c r="A182" s="53"/>
      <c r="B182" s="126"/>
      <c r="C182" s="50" t="s">
        <v>354</v>
      </c>
      <c r="D182" s="88">
        <f>SUM($D177:$D181)</f>
        <v>77</v>
      </c>
      <c r="E182" s="219"/>
      <c r="F182" s="27"/>
      <c r="G182" s="27"/>
      <c r="H182" s="27"/>
      <c r="I182" s="27"/>
      <c r="J182" s="30"/>
      <c r="K182" s="189"/>
      <c r="L182" s="220"/>
      <c r="M182" s="221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1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179"/>
      <c r="AZ182" s="180"/>
      <c r="BA182" s="180"/>
      <c r="BB182" s="180"/>
      <c r="BC182" s="180"/>
      <c r="BD182" s="180"/>
      <c r="BE182" s="180"/>
      <c r="BF182" s="180"/>
      <c r="BG182" s="178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0"/>
      <c r="HC182" s="30"/>
      <c r="HD182" s="30"/>
      <c r="HE182" s="30"/>
      <c r="HF182" s="30"/>
      <c r="HG182" s="30"/>
      <c r="HH182" s="30"/>
      <c r="HI182" s="30"/>
      <c r="HJ182" s="30"/>
      <c r="HK182" s="30"/>
      <c r="HL182" s="30"/>
      <c r="HM182" s="30"/>
      <c r="HN182" s="30"/>
      <c r="HO182" s="30"/>
      <c r="HP182" s="30"/>
      <c r="HQ182" s="30"/>
      <c r="HR182" s="30"/>
      <c r="HS182" s="30"/>
      <c r="HT182" s="30"/>
      <c r="HU182" s="30"/>
      <c r="HV182" s="30"/>
      <c r="HW182" s="30"/>
      <c r="HX182" s="30"/>
      <c r="HY182" s="30"/>
      <c r="HZ182" s="30"/>
      <c r="IA182" s="30"/>
      <c r="IB182" s="30"/>
      <c r="IC182" s="30"/>
      <c r="ID182" s="30"/>
      <c r="IE182" s="30"/>
      <c r="IF182" s="30"/>
      <c r="IG182" s="30"/>
      <c r="IH182" s="30"/>
      <c r="II182" s="30"/>
      <c r="IJ182" s="30"/>
      <c r="IK182" s="30"/>
      <c r="IL182" s="30"/>
      <c r="IM182" s="30"/>
      <c r="IN182" s="30"/>
      <c r="IO182" s="30"/>
      <c r="IP182" s="30"/>
    </row>
    <row r="183" spans="1:250" ht="21" customHeight="1" x14ac:dyDescent="0.15">
      <c r="A183" s="53"/>
      <c r="B183" s="126"/>
      <c r="C183" s="53"/>
      <c r="D183" s="88"/>
      <c r="E183" s="222"/>
      <c r="F183" s="27"/>
      <c r="G183" s="27"/>
      <c r="H183" s="27"/>
      <c r="I183" s="27"/>
      <c r="J183" s="30"/>
      <c r="K183" s="189"/>
      <c r="L183" s="220"/>
      <c r="M183" s="221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1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223"/>
      <c r="AZ183" s="195"/>
      <c r="BA183" s="195"/>
      <c r="BB183" s="195"/>
      <c r="BC183" s="195"/>
      <c r="BD183" s="195"/>
      <c r="BE183" s="195"/>
      <c r="BF183" s="224"/>
      <c r="BG183" s="197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0"/>
      <c r="HC183" s="30"/>
      <c r="HD183" s="30"/>
      <c r="HE183" s="30"/>
      <c r="HF183" s="30"/>
      <c r="HG183" s="30"/>
      <c r="HH183" s="30"/>
      <c r="HI183" s="30"/>
      <c r="HJ183" s="30"/>
      <c r="HK183" s="30"/>
      <c r="HL183" s="30"/>
      <c r="HM183" s="30"/>
      <c r="HN183" s="30"/>
      <c r="HO183" s="30"/>
      <c r="HP183" s="30"/>
      <c r="HQ183" s="30"/>
      <c r="HR183" s="30"/>
      <c r="HS183" s="30"/>
      <c r="HT183" s="30"/>
      <c r="HU183" s="30"/>
      <c r="HV183" s="30"/>
      <c r="HW183" s="30"/>
      <c r="HX183" s="30"/>
      <c r="HY183" s="30"/>
      <c r="HZ183" s="30"/>
      <c r="IA183" s="30"/>
      <c r="IB183" s="30"/>
      <c r="IC183" s="30"/>
      <c r="ID183" s="30"/>
      <c r="IE183" s="30"/>
      <c r="IF183" s="30"/>
      <c r="IG183" s="30"/>
      <c r="IH183" s="30"/>
      <c r="II183" s="30"/>
      <c r="IJ183" s="30"/>
      <c r="IK183" s="30"/>
      <c r="IL183" s="30"/>
      <c r="IM183" s="30"/>
      <c r="IN183" s="30"/>
      <c r="IO183" s="30"/>
      <c r="IP183" s="30"/>
    </row>
    <row r="184" spans="1:250" ht="21" customHeight="1" x14ac:dyDescent="0.15">
      <c r="A184" s="53"/>
      <c r="B184" s="126"/>
      <c r="C184" s="53"/>
      <c r="D184" s="88"/>
      <c r="E184" s="219"/>
      <c r="F184" s="27"/>
      <c r="G184" s="27"/>
      <c r="H184" s="27"/>
      <c r="I184" s="27"/>
      <c r="J184" s="30"/>
      <c r="K184" s="189"/>
      <c r="L184" s="220"/>
      <c r="M184" s="221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1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225"/>
      <c r="AZ184" s="30"/>
      <c r="BA184" s="30"/>
      <c r="BB184" s="30"/>
      <c r="BC184" s="30"/>
      <c r="BD184" s="30"/>
      <c r="BE184" s="30"/>
      <c r="BF184" s="225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0"/>
      <c r="HC184" s="30"/>
      <c r="HD184" s="30"/>
      <c r="HE184" s="30"/>
      <c r="HF184" s="30"/>
      <c r="HG184" s="30"/>
      <c r="HH184" s="30"/>
      <c r="HI184" s="30"/>
      <c r="HJ184" s="30"/>
      <c r="HK184" s="30"/>
      <c r="HL184" s="30"/>
      <c r="HM184" s="30"/>
      <c r="HN184" s="30"/>
      <c r="HO184" s="30"/>
      <c r="HP184" s="30"/>
      <c r="HQ184" s="30"/>
      <c r="HR184" s="30"/>
      <c r="HS184" s="30"/>
      <c r="HT184" s="30"/>
      <c r="HU184" s="30"/>
      <c r="HV184" s="30"/>
      <c r="HW184" s="30"/>
      <c r="HX184" s="30"/>
      <c r="HY184" s="30"/>
      <c r="HZ184" s="30"/>
      <c r="IA184" s="30"/>
      <c r="IB184" s="30"/>
      <c r="IC184" s="30"/>
      <c r="ID184" s="30"/>
      <c r="IE184" s="30"/>
      <c r="IF184" s="30"/>
      <c r="IG184" s="30"/>
      <c r="IH184" s="30"/>
      <c r="II184" s="30"/>
      <c r="IJ184" s="30"/>
      <c r="IK184" s="30"/>
      <c r="IL184" s="30"/>
      <c r="IM184" s="30"/>
      <c r="IN184" s="30"/>
      <c r="IO184" s="30"/>
      <c r="IP184" s="30"/>
    </row>
    <row r="185" spans="1:250" ht="21" customHeight="1" x14ac:dyDescent="0.15">
      <c r="A185" s="53"/>
      <c r="B185" s="126"/>
      <c r="C185" s="40" t="s">
        <v>10</v>
      </c>
      <c r="D185" s="96" t="s">
        <v>351</v>
      </c>
      <c r="E185" s="50" t="s">
        <v>362</v>
      </c>
      <c r="F185" s="27"/>
      <c r="G185" s="27"/>
      <c r="H185" s="27"/>
      <c r="I185" s="27"/>
      <c r="J185" s="30"/>
      <c r="K185" s="189"/>
      <c r="L185" s="220"/>
      <c r="M185" s="221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1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225"/>
      <c r="AZ185" s="30"/>
      <c r="BA185" s="30"/>
      <c r="BB185" s="30"/>
      <c r="BC185" s="30"/>
      <c r="BD185" s="30"/>
      <c r="BE185" s="30"/>
      <c r="BF185" s="225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0"/>
      <c r="HC185" s="30"/>
      <c r="HD185" s="30"/>
      <c r="HE185" s="30"/>
      <c r="HF185" s="30"/>
      <c r="HG185" s="30"/>
      <c r="HH185" s="30"/>
      <c r="HI185" s="30"/>
      <c r="HJ185" s="30"/>
      <c r="HK185" s="30"/>
      <c r="HL185" s="30"/>
      <c r="HM185" s="30"/>
      <c r="HN185" s="30"/>
      <c r="HO185" s="30"/>
      <c r="HP185" s="30"/>
      <c r="HQ185" s="30"/>
      <c r="HR185" s="30"/>
      <c r="HS185" s="30"/>
      <c r="HT185" s="30"/>
      <c r="HU185" s="30"/>
      <c r="HV185" s="30"/>
      <c r="HW185" s="30"/>
      <c r="HX185" s="30"/>
      <c r="HY185" s="30"/>
      <c r="HZ185" s="30"/>
      <c r="IA185" s="30"/>
      <c r="IB185" s="30"/>
      <c r="IC185" s="30"/>
      <c r="ID185" s="30"/>
      <c r="IE185" s="30"/>
      <c r="IF185" s="30"/>
      <c r="IG185" s="30"/>
      <c r="IH185" s="30"/>
      <c r="II185" s="30"/>
      <c r="IJ185" s="30"/>
      <c r="IK185" s="30"/>
      <c r="IL185" s="30"/>
      <c r="IM185" s="30"/>
      <c r="IN185" s="30"/>
      <c r="IO185" s="30"/>
      <c r="IP185" s="30"/>
    </row>
    <row r="186" spans="1:250" ht="21" customHeight="1" x14ac:dyDescent="0.15">
      <c r="A186" s="53"/>
      <c r="B186" s="126"/>
      <c r="C186" s="226" t="s">
        <v>33</v>
      </c>
      <c r="D186" s="227">
        <f t="shared" ref="D186:D195" si="21">COUNTIF(K$3:K$149,$C186)</f>
        <v>5</v>
      </c>
      <c r="E186" s="228">
        <f t="shared" ref="E186:E195" si="22">$D186/$D$196</f>
        <v>7.575757575757576E-2</v>
      </c>
      <c r="F186" s="228"/>
      <c r="G186" s="228"/>
      <c r="H186" s="228"/>
      <c r="I186" s="229"/>
      <c r="J186" s="30"/>
      <c r="K186" s="189"/>
      <c r="L186" s="220"/>
      <c r="M186" s="221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1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225"/>
      <c r="AZ186" s="30"/>
      <c r="BA186" s="30"/>
      <c r="BB186" s="30"/>
      <c r="BC186" s="30"/>
      <c r="BD186" s="30"/>
      <c r="BE186" s="30"/>
      <c r="BF186" s="225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  <c r="GL186" s="30"/>
      <c r="GM186" s="30"/>
      <c r="GN186" s="30"/>
      <c r="GO186" s="30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0"/>
      <c r="HC186" s="30"/>
      <c r="HD186" s="30"/>
      <c r="HE186" s="30"/>
      <c r="HF186" s="30"/>
      <c r="HG186" s="30"/>
      <c r="HH186" s="30"/>
      <c r="HI186" s="30"/>
      <c r="HJ186" s="30"/>
      <c r="HK186" s="30"/>
      <c r="HL186" s="30"/>
      <c r="HM186" s="30"/>
      <c r="HN186" s="30"/>
      <c r="HO186" s="30"/>
      <c r="HP186" s="30"/>
      <c r="HQ186" s="30"/>
      <c r="HR186" s="30"/>
      <c r="HS186" s="30"/>
      <c r="HT186" s="30"/>
      <c r="HU186" s="30"/>
      <c r="HV186" s="30"/>
      <c r="HW186" s="30"/>
      <c r="HX186" s="30"/>
      <c r="HY186" s="30"/>
      <c r="HZ186" s="30"/>
      <c r="IA186" s="30"/>
      <c r="IB186" s="30"/>
      <c r="IC186" s="30"/>
      <c r="ID186" s="30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  <c r="IO186" s="30"/>
      <c r="IP186" s="30"/>
    </row>
    <row r="187" spans="1:250" ht="21" customHeight="1" x14ac:dyDescent="0.15">
      <c r="A187" s="53"/>
      <c r="B187" s="126"/>
      <c r="C187" s="226" t="s">
        <v>76</v>
      </c>
      <c r="D187" s="230">
        <f t="shared" si="21"/>
        <v>11</v>
      </c>
      <c r="E187" s="231">
        <f t="shared" si="22"/>
        <v>0.16666666666666666</v>
      </c>
      <c r="F187" s="231"/>
      <c r="G187" s="231"/>
      <c r="H187" s="231"/>
      <c r="I187" s="232"/>
      <c r="J187" s="30"/>
      <c r="K187" s="189"/>
      <c r="L187" s="220"/>
      <c r="M187" s="221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1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225"/>
      <c r="AZ187" s="30"/>
      <c r="BA187" s="30"/>
      <c r="BB187" s="30"/>
      <c r="BC187" s="30"/>
      <c r="BD187" s="30"/>
      <c r="BE187" s="30"/>
      <c r="BF187" s="225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0"/>
      <c r="HC187" s="30"/>
      <c r="HD187" s="30"/>
      <c r="HE187" s="30"/>
      <c r="HF187" s="30"/>
      <c r="HG187" s="30"/>
      <c r="HH187" s="30"/>
      <c r="HI187" s="30"/>
      <c r="HJ187" s="30"/>
      <c r="HK187" s="30"/>
      <c r="HL187" s="30"/>
      <c r="HM187" s="30"/>
      <c r="HN187" s="30"/>
      <c r="HO187" s="30"/>
      <c r="HP187" s="30"/>
      <c r="HQ187" s="30"/>
      <c r="HR187" s="30"/>
      <c r="HS187" s="30"/>
      <c r="HT187" s="30"/>
      <c r="HU187" s="30"/>
      <c r="HV187" s="30"/>
      <c r="HW187" s="30"/>
      <c r="HX187" s="30"/>
      <c r="HY187" s="30"/>
      <c r="HZ187" s="30"/>
      <c r="IA187" s="30"/>
      <c r="IB187" s="30"/>
      <c r="IC187" s="30"/>
      <c r="ID187" s="30"/>
      <c r="IE187" s="30"/>
      <c r="IF187" s="30"/>
      <c r="IG187" s="30"/>
      <c r="IH187" s="30"/>
      <c r="II187" s="30"/>
      <c r="IJ187" s="30"/>
      <c r="IK187" s="30"/>
      <c r="IL187" s="30"/>
      <c r="IM187" s="30"/>
      <c r="IN187" s="30"/>
      <c r="IO187" s="30"/>
      <c r="IP187" s="30"/>
    </row>
    <row r="188" spans="1:250" ht="21" customHeight="1" x14ac:dyDescent="0.15">
      <c r="A188" s="53"/>
      <c r="B188" s="126"/>
      <c r="C188" s="226" t="s">
        <v>109</v>
      </c>
      <c r="D188" s="230">
        <f t="shared" si="21"/>
        <v>11</v>
      </c>
      <c r="E188" s="231">
        <f t="shared" si="22"/>
        <v>0.16666666666666666</v>
      </c>
      <c r="F188" s="231"/>
      <c r="G188" s="231"/>
      <c r="H188" s="231"/>
      <c r="I188" s="232"/>
      <c r="J188" s="30"/>
      <c r="K188" s="189"/>
      <c r="L188" s="220"/>
      <c r="M188" s="221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1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225"/>
      <c r="AZ188" s="30"/>
      <c r="BA188" s="30"/>
      <c r="BB188" s="30"/>
      <c r="BC188" s="30"/>
      <c r="BD188" s="30"/>
      <c r="BE188" s="30"/>
      <c r="BF188" s="225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0"/>
      <c r="HC188" s="30"/>
      <c r="HD188" s="30"/>
      <c r="HE188" s="30"/>
      <c r="HF188" s="30"/>
      <c r="HG188" s="30"/>
      <c r="HH188" s="30"/>
      <c r="HI188" s="30"/>
      <c r="HJ188" s="30"/>
      <c r="HK188" s="30"/>
      <c r="HL188" s="30"/>
      <c r="HM188" s="30"/>
      <c r="HN188" s="30"/>
      <c r="HO188" s="30"/>
      <c r="HP188" s="30"/>
      <c r="HQ188" s="30"/>
      <c r="HR188" s="30"/>
      <c r="HS188" s="30"/>
      <c r="HT188" s="30"/>
      <c r="HU188" s="30"/>
      <c r="HV188" s="30"/>
      <c r="HW188" s="30"/>
      <c r="HX188" s="30"/>
      <c r="HY188" s="30"/>
      <c r="HZ188" s="30"/>
      <c r="IA188" s="30"/>
      <c r="IB188" s="30"/>
      <c r="IC188" s="30"/>
      <c r="ID188" s="30"/>
      <c r="IE188" s="30"/>
      <c r="IF188" s="30"/>
      <c r="IG188" s="30"/>
      <c r="IH188" s="30"/>
      <c r="II188" s="30"/>
      <c r="IJ188" s="30"/>
      <c r="IK188" s="30"/>
      <c r="IL188" s="30"/>
      <c r="IM188" s="30"/>
      <c r="IN188" s="30"/>
      <c r="IO188" s="30"/>
      <c r="IP188" s="30"/>
    </row>
    <row r="189" spans="1:250" ht="21" customHeight="1" x14ac:dyDescent="0.15">
      <c r="A189" s="53"/>
      <c r="B189" s="126"/>
      <c r="C189" s="226" t="s">
        <v>50</v>
      </c>
      <c r="D189" s="230">
        <f t="shared" si="21"/>
        <v>4</v>
      </c>
      <c r="E189" s="231">
        <f t="shared" si="22"/>
        <v>6.0606060606060608E-2</v>
      </c>
      <c r="F189" s="231"/>
      <c r="G189" s="231"/>
      <c r="H189" s="231"/>
      <c r="I189" s="232"/>
      <c r="J189" s="30"/>
      <c r="K189" s="189"/>
      <c r="L189" s="220"/>
      <c r="M189" s="221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1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225"/>
      <c r="AZ189" s="30"/>
      <c r="BA189" s="30"/>
      <c r="BB189" s="30"/>
      <c r="BC189" s="30"/>
      <c r="BD189" s="30"/>
      <c r="BE189" s="30"/>
      <c r="BF189" s="225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  <c r="GL189" s="30"/>
      <c r="GM189" s="30"/>
      <c r="GN189" s="30"/>
      <c r="GO189" s="30"/>
      <c r="GP189" s="30"/>
      <c r="GQ189" s="30"/>
      <c r="GR189" s="30"/>
      <c r="GS189" s="30"/>
      <c r="GT189" s="30"/>
      <c r="GU189" s="30"/>
      <c r="GV189" s="30"/>
      <c r="GW189" s="30"/>
      <c r="GX189" s="30"/>
      <c r="GY189" s="30"/>
      <c r="GZ189" s="30"/>
      <c r="HA189" s="30"/>
      <c r="HB189" s="30"/>
      <c r="HC189" s="30"/>
      <c r="HD189" s="30"/>
      <c r="HE189" s="30"/>
      <c r="HF189" s="30"/>
      <c r="HG189" s="30"/>
      <c r="HH189" s="30"/>
      <c r="HI189" s="30"/>
      <c r="HJ189" s="30"/>
      <c r="HK189" s="30"/>
      <c r="HL189" s="30"/>
      <c r="HM189" s="30"/>
      <c r="HN189" s="30"/>
      <c r="HO189" s="30"/>
      <c r="HP189" s="30"/>
      <c r="HQ189" s="30"/>
      <c r="HR189" s="30"/>
      <c r="HS189" s="30"/>
      <c r="HT189" s="30"/>
      <c r="HU189" s="30"/>
      <c r="HV189" s="30"/>
      <c r="HW189" s="30"/>
      <c r="HX189" s="30"/>
      <c r="HY189" s="30"/>
      <c r="HZ189" s="30"/>
      <c r="IA189" s="30"/>
      <c r="IB189" s="30"/>
      <c r="IC189" s="30"/>
      <c r="ID189" s="30"/>
      <c r="IE189" s="30"/>
      <c r="IF189" s="30"/>
      <c r="IG189" s="30"/>
      <c r="IH189" s="30"/>
      <c r="II189" s="30"/>
      <c r="IJ189" s="30"/>
      <c r="IK189" s="30"/>
      <c r="IL189" s="30"/>
      <c r="IM189" s="30"/>
      <c r="IN189" s="30"/>
      <c r="IO189" s="30"/>
      <c r="IP189" s="30"/>
    </row>
    <row r="190" spans="1:250" ht="21" customHeight="1" x14ac:dyDescent="0.15">
      <c r="A190" s="53"/>
      <c r="B190" s="126"/>
      <c r="C190" s="226" t="s">
        <v>117</v>
      </c>
      <c r="D190" s="230">
        <f t="shared" si="21"/>
        <v>2</v>
      </c>
      <c r="E190" s="231">
        <f t="shared" si="22"/>
        <v>3.0303030303030304E-2</v>
      </c>
      <c r="F190" s="231"/>
      <c r="G190" s="231"/>
      <c r="H190" s="231"/>
      <c r="I190" s="232"/>
      <c r="J190" s="30"/>
      <c r="K190" s="189"/>
      <c r="L190" s="220"/>
      <c r="M190" s="221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1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225"/>
      <c r="AZ190" s="30"/>
      <c r="BA190" s="30"/>
      <c r="BB190" s="30"/>
      <c r="BC190" s="30"/>
      <c r="BD190" s="30"/>
      <c r="BE190" s="30"/>
      <c r="BF190" s="225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  <c r="GL190" s="30"/>
      <c r="GM190" s="30"/>
      <c r="GN190" s="30"/>
      <c r="GO190" s="30"/>
      <c r="GP190" s="30"/>
      <c r="GQ190" s="30"/>
      <c r="GR190" s="30"/>
      <c r="GS190" s="30"/>
      <c r="GT190" s="30"/>
      <c r="GU190" s="30"/>
      <c r="GV190" s="30"/>
      <c r="GW190" s="30"/>
      <c r="GX190" s="30"/>
      <c r="GY190" s="30"/>
      <c r="GZ190" s="30"/>
      <c r="HA190" s="30"/>
      <c r="HB190" s="30"/>
      <c r="HC190" s="30"/>
      <c r="HD190" s="30"/>
      <c r="HE190" s="30"/>
      <c r="HF190" s="30"/>
      <c r="HG190" s="30"/>
      <c r="HH190" s="30"/>
      <c r="HI190" s="30"/>
      <c r="HJ190" s="30"/>
      <c r="HK190" s="30"/>
      <c r="HL190" s="30"/>
      <c r="HM190" s="30"/>
      <c r="HN190" s="30"/>
      <c r="HO190" s="30"/>
      <c r="HP190" s="30"/>
      <c r="HQ190" s="30"/>
      <c r="HR190" s="30"/>
      <c r="HS190" s="30"/>
      <c r="HT190" s="30"/>
      <c r="HU190" s="30"/>
      <c r="HV190" s="30"/>
      <c r="HW190" s="30"/>
      <c r="HX190" s="30"/>
      <c r="HY190" s="30"/>
      <c r="HZ190" s="30"/>
      <c r="IA190" s="30"/>
      <c r="IB190" s="30"/>
      <c r="IC190" s="30"/>
      <c r="ID190" s="30"/>
      <c r="IE190" s="30"/>
      <c r="IF190" s="30"/>
      <c r="IG190" s="30"/>
      <c r="IH190" s="30"/>
      <c r="II190" s="30"/>
      <c r="IJ190" s="30"/>
      <c r="IK190" s="30"/>
      <c r="IL190" s="30"/>
      <c r="IM190" s="30"/>
      <c r="IN190" s="30"/>
      <c r="IO190" s="30"/>
      <c r="IP190" s="30"/>
    </row>
    <row r="191" spans="1:250" ht="21" customHeight="1" x14ac:dyDescent="0.15">
      <c r="A191" s="53"/>
      <c r="B191" s="126"/>
      <c r="C191" s="226" t="s">
        <v>271</v>
      </c>
      <c r="D191" s="230">
        <f t="shared" si="21"/>
        <v>5</v>
      </c>
      <c r="E191" s="231">
        <f t="shared" si="22"/>
        <v>7.575757575757576E-2</v>
      </c>
      <c r="F191" s="231"/>
      <c r="G191" s="231"/>
      <c r="H191" s="231"/>
      <c r="I191" s="232"/>
      <c r="J191" s="30"/>
      <c r="K191" s="189"/>
      <c r="L191" s="220"/>
      <c r="M191" s="221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1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225"/>
      <c r="AZ191" s="30"/>
      <c r="BA191" s="30"/>
      <c r="BB191" s="30"/>
      <c r="BC191" s="30"/>
      <c r="BD191" s="30"/>
      <c r="BE191" s="30"/>
      <c r="BF191" s="225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0"/>
      <c r="HC191" s="30"/>
      <c r="HD191" s="30"/>
      <c r="HE191" s="30"/>
      <c r="HF191" s="30"/>
      <c r="HG191" s="30"/>
      <c r="HH191" s="30"/>
      <c r="HI191" s="30"/>
      <c r="HJ191" s="30"/>
      <c r="HK191" s="30"/>
      <c r="HL191" s="30"/>
      <c r="HM191" s="30"/>
      <c r="HN191" s="30"/>
      <c r="HO191" s="30"/>
      <c r="HP191" s="30"/>
      <c r="HQ191" s="30"/>
      <c r="HR191" s="30"/>
      <c r="HS191" s="30"/>
      <c r="HT191" s="30"/>
      <c r="HU191" s="30"/>
      <c r="HV191" s="30"/>
      <c r="HW191" s="30"/>
      <c r="HX191" s="30"/>
      <c r="HY191" s="30"/>
      <c r="HZ191" s="30"/>
      <c r="IA191" s="30"/>
      <c r="IB191" s="30"/>
      <c r="IC191" s="30"/>
      <c r="ID191" s="30"/>
      <c r="IE191" s="30"/>
      <c r="IF191" s="30"/>
      <c r="IG191" s="30"/>
      <c r="IH191" s="30"/>
      <c r="II191" s="30"/>
      <c r="IJ191" s="30"/>
      <c r="IK191" s="30"/>
      <c r="IL191" s="30"/>
      <c r="IM191" s="30"/>
      <c r="IN191" s="30"/>
      <c r="IO191" s="30"/>
      <c r="IP191" s="30"/>
    </row>
    <row r="192" spans="1:250" ht="21" customHeight="1" x14ac:dyDescent="0.15">
      <c r="A192" s="53"/>
      <c r="B192" s="126"/>
      <c r="C192" s="226" t="s">
        <v>131</v>
      </c>
      <c r="D192" s="230">
        <f t="shared" si="21"/>
        <v>4</v>
      </c>
      <c r="E192" s="231">
        <f t="shared" si="22"/>
        <v>6.0606060606060608E-2</v>
      </c>
      <c r="F192" s="231"/>
      <c r="G192" s="231"/>
      <c r="H192" s="231"/>
      <c r="I192" s="232"/>
      <c r="J192" s="30"/>
      <c r="K192" s="189"/>
      <c r="L192" s="220"/>
      <c r="M192" s="221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1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225"/>
      <c r="AZ192" s="30"/>
      <c r="BA192" s="30"/>
      <c r="BB192" s="30"/>
      <c r="BC192" s="30"/>
      <c r="BD192" s="30"/>
      <c r="BE192" s="30"/>
      <c r="BF192" s="225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0"/>
      <c r="HC192" s="30"/>
      <c r="HD192" s="30"/>
      <c r="HE192" s="30"/>
      <c r="HF192" s="30"/>
      <c r="HG192" s="30"/>
      <c r="HH192" s="30"/>
      <c r="HI192" s="30"/>
      <c r="HJ192" s="30"/>
      <c r="HK192" s="30"/>
      <c r="HL192" s="30"/>
      <c r="HM192" s="30"/>
      <c r="HN192" s="30"/>
      <c r="HO192" s="30"/>
      <c r="HP192" s="30"/>
      <c r="HQ192" s="30"/>
      <c r="HR192" s="30"/>
      <c r="HS192" s="30"/>
      <c r="HT192" s="30"/>
      <c r="HU192" s="30"/>
      <c r="HV192" s="30"/>
      <c r="HW192" s="30"/>
      <c r="HX192" s="30"/>
      <c r="HY192" s="30"/>
      <c r="HZ192" s="30"/>
      <c r="IA192" s="30"/>
      <c r="IB192" s="30"/>
      <c r="IC192" s="30"/>
      <c r="ID192" s="30"/>
      <c r="IE192" s="30"/>
      <c r="IF192" s="30"/>
      <c r="IG192" s="30"/>
      <c r="IH192" s="30"/>
      <c r="II192" s="30"/>
      <c r="IJ192" s="30"/>
      <c r="IK192" s="30"/>
      <c r="IL192" s="30"/>
      <c r="IM192" s="30"/>
      <c r="IN192" s="30"/>
      <c r="IO192" s="30"/>
      <c r="IP192" s="30"/>
    </row>
    <row r="193" spans="1:250" ht="21" customHeight="1" x14ac:dyDescent="0.15">
      <c r="A193" s="53"/>
      <c r="B193" s="126"/>
      <c r="C193" s="226" t="s">
        <v>278</v>
      </c>
      <c r="D193" s="230">
        <f t="shared" si="21"/>
        <v>6</v>
      </c>
      <c r="E193" s="231">
        <f t="shared" si="22"/>
        <v>9.0909090909090912E-2</v>
      </c>
      <c r="F193" s="231"/>
      <c r="G193" s="231"/>
      <c r="H193" s="231"/>
      <c r="I193" s="232"/>
      <c r="J193" s="30"/>
      <c r="K193" s="189"/>
      <c r="L193" s="220"/>
      <c r="M193" s="221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1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225"/>
      <c r="AZ193" s="30"/>
      <c r="BA193" s="30"/>
      <c r="BB193" s="30"/>
      <c r="BC193" s="30"/>
      <c r="BD193" s="30"/>
      <c r="BE193" s="30"/>
      <c r="BF193" s="225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0"/>
      <c r="HC193" s="30"/>
      <c r="HD193" s="30"/>
      <c r="HE193" s="30"/>
      <c r="HF193" s="30"/>
      <c r="HG193" s="30"/>
      <c r="HH193" s="30"/>
      <c r="HI193" s="30"/>
      <c r="HJ193" s="30"/>
      <c r="HK193" s="30"/>
      <c r="HL193" s="30"/>
      <c r="HM193" s="30"/>
      <c r="HN193" s="30"/>
      <c r="HO193" s="30"/>
      <c r="HP193" s="30"/>
      <c r="HQ193" s="30"/>
      <c r="HR193" s="30"/>
      <c r="HS193" s="30"/>
      <c r="HT193" s="30"/>
      <c r="HU193" s="30"/>
      <c r="HV193" s="30"/>
      <c r="HW193" s="30"/>
      <c r="HX193" s="30"/>
      <c r="HY193" s="30"/>
      <c r="HZ193" s="30"/>
      <c r="IA193" s="30"/>
      <c r="IB193" s="30"/>
      <c r="IC193" s="30"/>
      <c r="ID193" s="30"/>
      <c r="IE193" s="30"/>
      <c r="IF193" s="30"/>
      <c r="IG193" s="30"/>
      <c r="IH193" s="30"/>
      <c r="II193" s="30"/>
      <c r="IJ193" s="30"/>
      <c r="IK193" s="30"/>
      <c r="IL193" s="30"/>
      <c r="IM193" s="30"/>
      <c r="IN193" s="30"/>
      <c r="IO193" s="30"/>
      <c r="IP193" s="30"/>
    </row>
    <row r="194" spans="1:250" ht="21" customHeight="1" x14ac:dyDescent="0.15">
      <c r="A194" s="53"/>
      <c r="B194" s="126"/>
      <c r="C194" s="226" t="s">
        <v>38</v>
      </c>
      <c r="D194" s="230">
        <f t="shared" si="21"/>
        <v>8</v>
      </c>
      <c r="E194" s="231">
        <f t="shared" si="22"/>
        <v>0.12121212121212122</v>
      </c>
      <c r="F194" s="231"/>
      <c r="G194" s="231"/>
      <c r="H194" s="231"/>
      <c r="I194" s="232"/>
      <c r="J194" s="30"/>
      <c r="K194" s="189"/>
      <c r="L194" s="220"/>
      <c r="M194" s="221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1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225"/>
      <c r="AZ194" s="30"/>
      <c r="BA194" s="30"/>
      <c r="BB194" s="30"/>
      <c r="BC194" s="30"/>
      <c r="BD194" s="30"/>
      <c r="BE194" s="30"/>
      <c r="BF194" s="225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  <c r="GL194" s="30"/>
      <c r="GM194" s="30"/>
      <c r="GN194" s="30"/>
      <c r="GO194" s="30"/>
      <c r="GP194" s="30"/>
      <c r="GQ194" s="30"/>
      <c r="GR194" s="30"/>
      <c r="GS194" s="30"/>
      <c r="GT194" s="30"/>
      <c r="GU194" s="30"/>
      <c r="GV194" s="30"/>
      <c r="GW194" s="30"/>
      <c r="GX194" s="30"/>
      <c r="GY194" s="30"/>
      <c r="GZ194" s="30"/>
      <c r="HA194" s="30"/>
      <c r="HB194" s="30"/>
      <c r="HC194" s="30"/>
      <c r="HD194" s="30"/>
      <c r="HE194" s="30"/>
      <c r="HF194" s="30"/>
      <c r="HG194" s="30"/>
      <c r="HH194" s="30"/>
      <c r="HI194" s="30"/>
      <c r="HJ194" s="30"/>
      <c r="HK194" s="30"/>
      <c r="HL194" s="30"/>
      <c r="HM194" s="30"/>
      <c r="HN194" s="30"/>
      <c r="HO194" s="30"/>
      <c r="HP194" s="30"/>
      <c r="HQ194" s="30"/>
      <c r="HR194" s="30"/>
      <c r="HS194" s="30"/>
      <c r="HT194" s="30"/>
      <c r="HU194" s="30"/>
      <c r="HV194" s="30"/>
      <c r="HW194" s="30"/>
      <c r="HX194" s="30"/>
      <c r="HY194" s="30"/>
      <c r="HZ194" s="30"/>
      <c r="IA194" s="30"/>
      <c r="IB194" s="30"/>
      <c r="IC194" s="30"/>
      <c r="ID194" s="30"/>
      <c r="IE194" s="30"/>
      <c r="IF194" s="30"/>
      <c r="IG194" s="30"/>
      <c r="IH194" s="30"/>
      <c r="II194" s="30"/>
      <c r="IJ194" s="30"/>
      <c r="IK194" s="30"/>
      <c r="IL194" s="30"/>
      <c r="IM194" s="30"/>
      <c r="IN194" s="30"/>
      <c r="IO194" s="30"/>
      <c r="IP194" s="30"/>
    </row>
    <row r="195" spans="1:250" ht="21" customHeight="1" x14ac:dyDescent="0.15">
      <c r="A195" s="53"/>
      <c r="B195" s="126"/>
      <c r="C195" s="226" t="s">
        <v>44</v>
      </c>
      <c r="D195" s="230">
        <f t="shared" si="21"/>
        <v>10</v>
      </c>
      <c r="E195" s="231">
        <f t="shared" si="22"/>
        <v>0.15151515151515152</v>
      </c>
      <c r="F195" s="231"/>
      <c r="G195" s="231"/>
      <c r="H195" s="231"/>
      <c r="I195" s="232"/>
      <c r="J195" s="30"/>
      <c r="K195" s="189"/>
      <c r="L195" s="220"/>
      <c r="M195" s="221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1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225"/>
      <c r="AZ195" s="30"/>
      <c r="BA195" s="30"/>
      <c r="BB195" s="30"/>
      <c r="BC195" s="30"/>
      <c r="BD195" s="30"/>
      <c r="BE195" s="30"/>
      <c r="BF195" s="225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  <c r="GL195" s="30"/>
      <c r="GM195" s="30"/>
      <c r="GN195" s="30"/>
      <c r="GO195" s="30"/>
      <c r="GP195" s="30"/>
      <c r="GQ195" s="30"/>
      <c r="GR195" s="30"/>
      <c r="GS195" s="30"/>
      <c r="GT195" s="30"/>
      <c r="GU195" s="30"/>
      <c r="GV195" s="30"/>
      <c r="GW195" s="30"/>
      <c r="GX195" s="30"/>
      <c r="GY195" s="30"/>
      <c r="GZ195" s="30"/>
      <c r="HA195" s="30"/>
      <c r="HB195" s="30"/>
      <c r="HC195" s="30"/>
      <c r="HD195" s="30"/>
      <c r="HE195" s="30"/>
      <c r="HF195" s="30"/>
      <c r="HG195" s="30"/>
      <c r="HH195" s="30"/>
      <c r="HI195" s="30"/>
      <c r="HJ195" s="30"/>
      <c r="HK195" s="30"/>
      <c r="HL195" s="30"/>
      <c r="HM195" s="30"/>
      <c r="HN195" s="30"/>
      <c r="HO195" s="30"/>
      <c r="HP195" s="30"/>
      <c r="HQ195" s="30"/>
      <c r="HR195" s="30"/>
      <c r="HS195" s="30"/>
      <c r="HT195" s="30"/>
      <c r="HU195" s="30"/>
      <c r="HV195" s="30"/>
      <c r="HW195" s="30"/>
      <c r="HX195" s="30"/>
      <c r="HY195" s="30"/>
      <c r="HZ195" s="30"/>
      <c r="IA195" s="30"/>
      <c r="IB195" s="30"/>
      <c r="IC195" s="30"/>
      <c r="ID195" s="30"/>
      <c r="IE195" s="30"/>
      <c r="IF195" s="30"/>
      <c r="IG195" s="30"/>
      <c r="IH195" s="30"/>
      <c r="II195" s="30"/>
      <c r="IJ195" s="30"/>
      <c r="IK195" s="30"/>
      <c r="IL195" s="30"/>
      <c r="IM195" s="30"/>
      <c r="IN195" s="30"/>
      <c r="IO195" s="30"/>
      <c r="IP195" s="30"/>
    </row>
    <row r="196" spans="1:250" ht="21" customHeight="1" x14ac:dyDescent="0.15">
      <c r="A196" s="53"/>
      <c r="B196" s="126"/>
      <c r="C196" s="226" t="s">
        <v>354</v>
      </c>
      <c r="D196" s="230">
        <f>SUM($D186:$D195)</f>
        <v>66</v>
      </c>
      <c r="E196" s="231">
        <f>SUM(E186:E195)</f>
        <v>1.0000000000000002</v>
      </c>
      <c r="F196" s="180"/>
      <c r="G196" s="180"/>
      <c r="H196" s="180"/>
      <c r="I196" s="182"/>
      <c r="J196" s="30"/>
      <c r="K196" s="189"/>
      <c r="L196" s="220"/>
      <c r="M196" s="221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1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225"/>
      <c r="AZ196" s="30"/>
      <c r="BA196" s="30"/>
      <c r="BB196" s="30"/>
      <c r="BC196" s="30"/>
      <c r="BD196" s="30"/>
      <c r="BE196" s="30"/>
      <c r="BF196" s="225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  <c r="GL196" s="30"/>
      <c r="GM196" s="30"/>
      <c r="GN196" s="30"/>
      <c r="GO196" s="30"/>
      <c r="GP196" s="30"/>
      <c r="GQ196" s="30"/>
      <c r="GR196" s="30"/>
      <c r="GS196" s="30"/>
      <c r="GT196" s="30"/>
      <c r="GU196" s="30"/>
      <c r="GV196" s="30"/>
      <c r="GW196" s="30"/>
      <c r="GX196" s="30"/>
      <c r="GY196" s="30"/>
      <c r="GZ196" s="30"/>
      <c r="HA196" s="30"/>
      <c r="HB196" s="30"/>
      <c r="HC196" s="30"/>
      <c r="HD196" s="30"/>
      <c r="HE196" s="30"/>
      <c r="HF196" s="30"/>
      <c r="HG196" s="30"/>
      <c r="HH196" s="30"/>
      <c r="HI196" s="30"/>
      <c r="HJ196" s="30"/>
      <c r="HK196" s="30"/>
      <c r="HL196" s="30"/>
      <c r="HM196" s="30"/>
      <c r="HN196" s="30"/>
      <c r="HO196" s="30"/>
      <c r="HP196" s="30"/>
      <c r="HQ196" s="30"/>
      <c r="HR196" s="30"/>
      <c r="HS196" s="30"/>
      <c r="HT196" s="30"/>
      <c r="HU196" s="30"/>
      <c r="HV196" s="30"/>
      <c r="HW196" s="30"/>
      <c r="HX196" s="30"/>
      <c r="HY196" s="30"/>
      <c r="HZ196" s="30"/>
      <c r="IA196" s="30"/>
      <c r="IB196" s="30"/>
      <c r="IC196" s="30"/>
      <c r="ID196" s="30"/>
      <c r="IE196" s="30"/>
      <c r="IF196" s="30"/>
      <c r="IG196" s="30"/>
      <c r="IH196" s="30"/>
      <c r="II196" s="30"/>
      <c r="IJ196" s="30"/>
      <c r="IK196" s="30"/>
      <c r="IL196" s="30"/>
      <c r="IM196" s="30"/>
      <c r="IN196" s="30"/>
      <c r="IO196" s="30"/>
      <c r="IP196" s="30"/>
    </row>
    <row r="197" spans="1:250" ht="21" customHeight="1" x14ac:dyDescent="0.15">
      <c r="A197" s="53"/>
      <c r="B197" s="126"/>
      <c r="C197" s="233"/>
      <c r="D197" s="234"/>
      <c r="E197" s="195"/>
      <c r="F197" s="195"/>
      <c r="G197" s="195"/>
      <c r="H197" s="195"/>
      <c r="I197" s="197"/>
      <c r="J197" s="30"/>
      <c r="K197" s="189"/>
      <c r="L197" s="220"/>
      <c r="M197" s="221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1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225"/>
      <c r="AZ197" s="30"/>
      <c r="BA197" s="30"/>
      <c r="BB197" s="30"/>
      <c r="BC197" s="30"/>
      <c r="BD197" s="30"/>
      <c r="BE197" s="30"/>
      <c r="BF197" s="225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  <c r="GL197" s="30"/>
      <c r="GM197" s="30"/>
      <c r="GN197" s="30"/>
      <c r="GO197" s="30"/>
      <c r="GP197" s="30"/>
      <c r="GQ197" s="30"/>
      <c r="GR197" s="30"/>
      <c r="GS197" s="30"/>
      <c r="GT197" s="30"/>
      <c r="GU197" s="30"/>
      <c r="GV197" s="30"/>
      <c r="GW197" s="30"/>
      <c r="GX197" s="30"/>
      <c r="GY197" s="30"/>
      <c r="GZ197" s="30"/>
      <c r="HA197" s="30"/>
      <c r="HB197" s="30"/>
      <c r="HC197" s="30"/>
      <c r="HD197" s="30"/>
      <c r="HE197" s="30"/>
      <c r="HF197" s="30"/>
      <c r="HG197" s="30"/>
      <c r="HH197" s="30"/>
      <c r="HI197" s="30"/>
      <c r="HJ197" s="30"/>
      <c r="HK197" s="30"/>
      <c r="HL197" s="30"/>
      <c r="HM197" s="30"/>
      <c r="HN197" s="30"/>
      <c r="HO197" s="30"/>
      <c r="HP197" s="30"/>
      <c r="HQ197" s="30"/>
      <c r="HR197" s="30"/>
      <c r="HS197" s="30"/>
      <c r="HT197" s="30"/>
      <c r="HU197" s="30"/>
      <c r="HV197" s="30"/>
      <c r="HW197" s="30"/>
      <c r="HX197" s="30"/>
      <c r="HY197" s="30"/>
      <c r="HZ197" s="30"/>
      <c r="IA197" s="30"/>
      <c r="IB197" s="30"/>
      <c r="IC197" s="30"/>
      <c r="ID197" s="30"/>
      <c r="IE197" s="30"/>
      <c r="IF197" s="30"/>
      <c r="IG197" s="30"/>
      <c r="IH197" s="30"/>
      <c r="II197" s="30"/>
      <c r="IJ197" s="30"/>
      <c r="IK197" s="30"/>
      <c r="IL197" s="30"/>
      <c r="IM197" s="30"/>
      <c r="IN197" s="30"/>
      <c r="IO197" s="30"/>
      <c r="IP197" s="30"/>
    </row>
    <row r="198" spans="1:250" ht="21" customHeight="1" x14ac:dyDescent="0.15">
      <c r="A198" s="53"/>
      <c r="B198" s="126"/>
      <c r="C198" s="226" t="s">
        <v>9</v>
      </c>
      <c r="D198" s="96" t="s">
        <v>351</v>
      </c>
      <c r="E198" s="50" t="s">
        <v>362</v>
      </c>
      <c r="F198" s="27"/>
      <c r="G198" s="27"/>
      <c r="H198" s="27"/>
      <c r="I198" s="27"/>
      <c r="J198" s="30"/>
      <c r="K198" s="189"/>
      <c r="L198" s="220"/>
      <c r="M198" s="221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1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25"/>
      <c r="AZ198" s="30"/>
      <c r="BA198" s="30"/>
      <c r="BB198" s="30"/>
      <c r="BC198" s="30"/>
      <c r="BD198" s="30"/>
      <c r="BE198" s="30"/>
      <c r="BF198" s="225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  <c r="GL198" s="30"/>
      <c r="GM198" s="30"/>
      <c r="GN198" s="30"/>
      <c r="GO198" s="30"/>
      <c r="GP198" s="30"/>
      <c r="GQ198" s="30"/>
      <c r="GR198" s="30"/>
      <c r="GS198" s="30"/>
      <c r="GT198" s="30"/>
      <c r="GU198" s="30"/>
      <c r="GV198" s="30"/>
      <c r="GW198" s="30"/>
      <c r="GX198" s="30"/>
      <c r="GY198" s="30"/>
      <c r="GZ198" s="30"/>
      <c r="HA198" s="30"/>
      <c r="HB198" s="30"/>
      <c r="HC198" s="30"/>
      <c r="HD198" s="30"/>
      <c r="HE198" s="30"/>
      <c r="HF198" s="30"/>
      <c r="HG198" s="30"/>
      <c r="HH198" s="30"/>
      <c r="HI198" s="30"/>
      <c r="HJ198" s="30"/>
      <c r="HK198" s="30"/>
      <c r="HL198" s="30"/>
      <c r="HM198" s="30"/>
      <c r="HN198" s="30"/>
      <c r="HO198" s="30"/>
      <c r="HP198" s="30"/>
      <c r="HQ198" s="30"/>
      <c r="HR198" s="30"/>
      <c r="HS198" s="30"/>
      <c r="HT198" s="30"/>
      <c r="HU198" s="30"/>
      <c r="HV198" s="30"/>
      <c r="HW198" s="30"/>
      <c r="HX198" s="30"/>
      <c r="HY198" s="30"/>
      <c r="HZ198" s="30"/>
      <c r="IA198" s="30"/>
      <c r="IB198" s="30"/>
      <c r="IC198" s="30"/>
      <c r="ID198" s="30"/>
      <c r="IE198" s="30"/>
      <c r="IF198" s="30"/>
      <c r="IG198" s="30"/>
      <c r="IH198" s="30"/>
      <c r="II198" s="30"/>
      <c r="IJ198" s="30"/>
      <c r="IK198" s="30"/>
      <c r="IL198" s="30"/>
      <c r="IM198" s="30"/>
      <c r="IN198" s="30"/>
      <c r="IO198" s="30"/>
      <c r="IP198" s="30"/>
    </row>
    <row r="199" spans="1:250" ht="21" customHeight="1" x14ac:dyDescent="0.15">
      <c r="A199" s="53"/>
      <c r="B199" s="126"/>
      <c r="C199" s="226" t="s">
        <v>32</v>
      </c>
      <c r="D199" s="235">
        <f t="shared" ref="D199:D213" si="23">COUNTIF(J$3:J$149,$C199)</f>
        <v>5</v>
      </c>
      <c r="E199" s="236">
        <f t="shared" ref="E199:E213" si="24">$D199/$D$214</f>
        <v>7.575757575757576E-2</v>
      </c>
      <c r="F199" s="236"/>
      <c r="G199" s="236"/>
      <c r="H199" s="236"/>
      <c r="I199" s="237"/>
      <c r="J199" s="30"/>
      <c r="K199" s="189"/>
      <c r="L199" s="220"/>
      <c r="M199" s="221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1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225"/>
      <c r="AZ199" s="30"/>
      <c r="BA199" s="30"/>
      <c r="BB199" s="30"/>
      <c r="BC199" s="30"/>
      <c r="BD199" s="30"/>
      <c r="BE199" s="30"/>
      <c r="BF199" s="225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0"/>
      <c r="HC199" s="30"/>
      <c r="HD199" s="30"/>
      <c r="HE199" s="30"/>
      <c r="HF199" s="30"/>
      <c r="HG199" s="30"/>
      <c r="HH199" s="30"/>
      <c r="HI199" s="30"/>
      <c r="HJ199" s="30"/>
      <c r="HK199" s="30"/>
      <c r="HL199" s="30"/>
      <c r="HM199" s="30"/>
      <c r="HN199" s="30"/>
      <c r="HO199" s="30"/>
      <c r="HP199" s="30"/>
      <c r="HQ199" s="30"/>
      <c r="HR199" s="30"/>
      <c r="HS199" s="30"/>
      <c r="HT199" s="30"/>
      <c r="HU199" s="30"/>
      <c r="HV199" s="30"/>
      <c r="HW199" s="30"/>
      <c r="HX199" s="30"/>
      <c r="HY199" s="30"/>
      <c r="HZ199" s="30"/>
      <c r="IA199" s="30"/>
      <c r="IB199" s="30"/>
      <c r="IC199" s="30"/>
      <c r="ID199" s="30"/>
      <c r="IE199" s="30"/>
      <c r="IF199" s="30"/>
      <c r="IG199" s="30"/>
      <c r="IH199" s="30"/>
      <c r="II199" s="30"/>
      <c r="IJ199" s="30"/>
      <c r="IK199" s="30"/>
      <c r="IL199" s="30"/>
      <c r="IM199" s="30"/>
      <c r="IN199" s="30"/>
      <c r="IO199" s="30"/>
      <c r="IP199" s="30"/>
    </row>
    <row r="200" spans="1:250" ht="21" customHeight="1" x14ac:dyDescent="0.15">
      <c r="A200" s="53"/>
      <c r="B200" s="126"/>
      <c r="C200" s="226" t="s">
        <v>308</v>
      </c>
      <c r="D200" s="238">
        <f t="shared" si="23"/>
        <v>2</v>
      </c>
      <c r="E200" s="48">
        <f t="shared" si="24"/>
        <v>3.0303030303030304E-2</v>
      </c>
      <c r="F200" s="48"/>
      <c r="G200" s="48"/>
      <c r="H200" s="48"/>
      <c r="I200" s="48"/>
      <c r="J200" s="30"/>
      <c r="K200" s="189"/>
      <c r="L200" s="220"/>
      <c r="M200" s="221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1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225"/>
      <c r="AZ200" s="30"/>
      <c r="BA200" s="30"/>
      <c r="BB200" s="30"/>
      <c r="BC200" s="30"/>
      <c r="BD200" s="30"/>
      <c r="BE200" s="30"/>
      <c r="BF200" s="225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0"/>
      <c r="HC200" s="30"/>
      <c r="HD200" s="30"/>
      <c r="HE200" s="30"/>
      <c r="HF200" s="30"/>
      <c r="HG200" s="30"/>
      <c r="HH200" s="30"/>
      <c r="HI200" s="30"/>
      <c r="HJ200" s="30"/>
      <c r="HK200" s="30"/>
      <c r="HL200" s="30"/>
      <c r="HM200" s="30"/>
      <c r="HN200" s="30"/>
      <c r="HO200" s="30"/>
      <c r="HP200" s="30"/>
      <c r="HQ200" s="30"/>
      <c r="HR200" s="30"/>
      <c r="HS200" s="30"/>
      <c r="HT200" s="30"/>
      <c r="HU200" s="30"/>
      <c r="HV200" s="30"/>
      <c r="HW200" s="30"/>
      <c r="HX200" s="30"/>
      <c r="HY200" s="30"/>
      <c r="HZ200" s="30"/>
      <c r="IA200" s="30"/>
      <c r="IB200" s="30"/>
      <c r="IC200" s="30"/>
      <c r="ID200" s="30"/>
      <c r="IE200" s="30"/>
      <c r="IF200" s="30"/>
      <c r="IG200" s="30"/>
      <c r="IH200" s="30"/>
      <c r="II200" s="30"/>
      <c r="IJ200" s="30"/>
      <c r="IK200" s="30"/>
      <c r="IL200" s="30"/>
      <c r="IM200" s="30"/>
      <c r="IN200" s="30"/>
      <c r="IO200" s="30"/>
      <c r="IP200" s="30"/>
    </row>
    <row r="201" spans="1:250" ht="21" customHeight="1" x14ac:dyDescent="0.15">
      <c r="A201" s="53"/>
      <c r="B201" s="126"/>
      <c r="C201" s="226" t="s">
        <v>277</v>
      </c>
      <c r="D201" s="238">
        <f t="shared" si="23"/>
        <v>1</v>
      </c>
      <c r="E201" s="48">
        <f t="shared" si="24"/>
        <v>1.5151515151515152E-2</v>
      </c>
      <c r="F201" s="48"/>
      <c r="G201" s="48"/>
      <c r="H201" s="48"/>
      <c r="I201" s="48"/>
      <c r="J201" s="30"/>
      <c r="K201" s="189"/>
      <c r="L201" s="220"/>
      <c r="M201" s="221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1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225"/>
      <c r="AZ201" s="30"/>
      <c r="BA201" s="30"/>
      <c r="BB201" s="30"/>
      <c r="BC201" s="30"/>
      <c r="BD201" s="30"/>
      <c r="BE201" s="30"/>
      <c r="BF201" s="225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0"/>
      <c r="HC201" s="30"/>
      <c r="HD201" s="30"/>
      <c r="HE201" s="30"/>
      <c r="HF201" s="30"/>
      <c r="HG201" s="30"/>
      <c r="HH201" s="30"/>
      <c r="HI201" s="30"/>
      <c r="HJ201" s="30"/>
      <c r="HK201" s="30"/>
      <c r="HL201" s="30"/>
      <c r="HM201" s="30"/>
      <c r="HN201" s="30"/>
      <c r="HO201" s="30"/>
      <c r="HP201" s="30"/>
      <c r="HQ201" s="30"/>
      <c r="HR201" s="30"/>
      <c r="HS201" s="30"/>
      <c r="HT201" s="30"/>
      <c r="HU201" s="30"/>
      <c r="HV201" s="30"/>
      <c r="HW201" s="30"/>
      <c r="HX201" s="30"/>
      <c r="HY201" s="30"/>
      <c r="HZ201" s="30"/>
      <c r="IA201" s="30"/>
      <c r="IB201" s="30"/>
      <c r="IC201" s="30"/>
      <c r="ID201" s="30"/>
      <c r="IE201" s="30"/>
      <c r="IF201" s="30"/>
      <c r="IG201" s="30"/>
      <c r="IH201" s="30"/>
      <c r="II201" s="30"/>
      <c r="IJ201" s="30"/>
      <c r="IK201" s="30"/>
      <c r="IL201" s="30"/>
      <c r="IM201" s="30"/>
      <c r="IN201" s="30"/>
      <c r="IO201" s="30"/>
      <c r="IP201" s="30"/>
    </row>
    <row r="202" spans="1:250" ht="21" customHeight="1" x14ac:dyDescent="0.15">
      <c r="A202" s="53"/>
      <c r="B202" s="126"/>
      <c r="C202" s="226" t="s">
        <v>49</v>
      </c>
      <c r="D202" s="235">
        <f t="shared" si="23"/>
        <v>4</v>
      </c>
      <c r="E202" s="236">
        <f t="shared" si="24"/>
        <v>6.0606060606060608E-2</v>
      </c>
      <c r="F202" s="236"/>
      <c r="G202" s="236"/>
      <c r="H202" s="236"/>
      <c r="I202" s="237"/>
      <c r="J202" s="30"/>
      <c r="K202" s="189"/>
      <c r="L202" s="220"/>
      <c r="M202" s="221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1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225"/>
      <c r="AZ202" s="30"/>
      <c r="BA202" s="30"/>
      <c r="BB202" s="30"/>
      <c r="BC202" s="30"/>
      <c r="BD202" s="30"/>
      <c r="BE202" s="30"/>
      <c r="BF202" s="225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0"/>
      <c r="HC202" s="30"/>
      <c r="HD202" s="30"/>
      <c r="HE202" s="30"/>
      <c r="HF202" s="30"/>
      <c r="HG202" s="30"/>
      <c r="HH202" s="30"/>
      <c r="HI202" s="30"/>
      <c r="HJ202" s="30"/>
      <c r="HK202" s="30"/>
      <c r="HL202" s="30"/>
      <c r="HM202" s="30"/>
      <c r="HN202" s="30"/>
      <c r="HO202" s="30"/>
      <c r="HP202" s="30"/>
      <c r="HQ202" s="30"/>
      <c r="HR202" s="30"/>
      <c r="HS202" s="30"/>
      <c r="HT202" s="30"/>
      <c r="HU202" s="30"/>
      <c r="HV202" s="30"/>
      <c r="HW202" s="30"/>
      <c r="HX202" s="30"/>
      <c r="HY202" s="30"/>
      <c r="HZ202" s="30"/>
      <c r="IA202" s="30"/>
      <c r="IB202" s="30"/>
      <c r="IC202" s="30"/>
      <c r="ID202" s="30"/>
      <c r="IE202" s="30"/>
      <c r="IF202" s="30"/>
      <c r="IG202" s="30"/>
      <c r="IH202" s="30"/>
      <c r="II202" s="30"/>
      <c r="IJ202" s="30"/>
      <c r="IK202" s="30"/>
      <c r="IL202" s="30"/>
      <c r="IM202" s="30"/>
      <c r="IN202" s="30"/>
      <c r="IO202" s="30"/>
      <c r="IP202" s="30"/>
    </row>
    <row r="203" spans="1:250" ht="21" customHeight="1" x14ac:dyDescent="0.15">
      <c r="A203" s="53"/>
      <c r="B203" s="126"/>
      <c r="C203" s="226" t="s">
        <v>75</v>
      </c>
      <c r="D203" s="238">
        <f t="shared" si="23"/>
        <v>5</v>
      </c>
      <c r="E203" s="48">
        <f t="shared" si="24"/>
        <v>7.575757575757576E-2</v>
      </c>
      <c r="F203" s="48"/>
      <c r="G203" s="48"/>
      <c r="H203" s="48"/>
      <c r="I203" s="48"/>
      <c r="J203" s="30"/>
      <c r="K203" s="189"/>
      <c r="L203" s="220"/>
      <c r="M203" s="221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1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225"/>
      <c r="AZ203" s="30"/>
      <c r="BA203" s="30"/>
      <c r="BB203" s="30"/>
      <c r="BC203" s="30"/>
      <c r="BD203" s="30"/>
      <c r="BE203" s="30"/>
      <c r="BF203" s="225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0"/>
      <c r="HC203" s="30"/>
      <c r="HD203" s="30"/>
      <c r="HE203" s="30"/>
      <c r="HF203" s="30"/>
      <c r="HG203" s="30"/>
      <c r="HH203" s="30"/>
      <c r="HI203" s="30"/>
      <c r="HJ203" s="30"/>
      <c r="HK203" s="30"/>
      <c r="HL203" s="30"/>
      <c r="HM203" s="30"/>
      <c r="HN203" s="30"/>
      <c r="HO203" s="30"/>
      <c r="HP203" s="30"/>
      <c r="HQ203" s="30"/>
      <c r="HR203" s="30"/>
      <c r="HS203" s="30"/>
      <c r="HT203" s="30"/>
      <c r="HU203" s="30"/>
      <c r="HV203" s="30"/>
      <c r="HW203" s="30"/>
      <c r="HX203" s="30"/>
      <c r="HY203" s="30"/>
      <c r="HZ203" s="30"/>
      <c r="IA203" s="30"/>
      <c r="IB203" s="30"/>
      <c r="IC203" s="30"/>
      <c r="ID203" s="30"/>
      <c r="IE203" s="30"/>
      <c r="IF203" s="30"/>
      <c r="IG203" s="30"/>
      <c r="IH203" s="30"/>
      <c r="II203" s="30"/>
      <c r="IJ203" s="30"/>
      <c r="IK203" s="30"/>
      <c r="IL203" s="30"/>
      <c r="IM203" s="30"/>
      <c r="IN203" s="30"/>
      <c r="IO203" s="30"/>
      <c r="IP203" s="30"/>
    </row>
    <row r="204" spans="1:250" ht="21" customHeight="1" x14ac:dyDescent="0.15">
      <c r="A204" s="53"/>
      <c r="B204" s="126"/>
      <c r="C204" s="226" t="s">
        <v>104</v>
      </c>
      <c r="D204" s="238">
        <f t="shared" si="23"/>
        <v>4</v>
      </c>
      <c r="E204" s="48">
        <f t="shared" si="24"/>
        <v>6.0606060606060608E-2</v>
      </c>
      <c r="F204" s="48"/>
      <c r="G204" s="48"/>
      <c r="H204" s="48"/>
      <c r="I204" s="48"/>
      <c r="J204" s="30"/>
      <c r="K204" s="189"/>
      <c r="L204" s="220"/>
      <c r="M204" s="221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1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225"/>
      <c r="AZ204" s="30"/>
      <c r="BA204" s="30"/>
      <c r="BB204" s="30"/>
      <c r="BC204" s="30"/>
      <c r="BD204" s="30"/>
      <c r="BE204" s="30"/>
      <c r="BF204" s="225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0"/>
      <c r="HC204" s="30"/>
      <c r="HD204" s="30"/>
      <c r="HE204" s="30"/>
      <c r="HF204" s="30"/>
      <c r="HG204" s="30"/>
      <c r="HH204" s="30"/>
      <c r="HI204" s="30"/>
      <c r="HJ204" s="30"/>
      <c r="HK204" s="30"/>
      <c r="HL204" s="30"/>
      <c r="HM204" s="30"/>
      <c r="HN204" s="30"/>
      <c r="HO204" s="30"/>
      <c r="HP204" s="30"/>
      <c r="HQ204" s="30"/>
      <c r="HR204" s="30"/>
      <c r="HS204" s="30"/>
      <c r="HT204" s="30"/>
      <c r="HU204" s="30"/>
      <c r="HV204" s="30"/>
      <c r="HW204" s="30"/>
      <c r="HX204" s="30"/>
      <c r="HY204" s="30"/>
      <c r="HZ204" s="30"/>
      <c r="IA204" s="30"/>
      <c r="IB204" s="30"/>
      <c r="IC204" s="30"/>
      <c r="ID204" s="30"/>
      <c r="IE204" s="30"/>
      <c r="IF204" s="30"/>
      <c r="IG204" s="30"/>
      <c r="IH204" s="30"/>
      <c r="II204" s="30"/>
      <c r="IJ204" s="30"/>
      <c r="IK204" s="30"/>
      <c r="IL204" s="30"/>
      <c r="IM204" s="30"/>
      <c r="IN204" s="30"/>
      <c r="IO204" s="30"/>
      <c r="IP204" s="30"/>
    </row>
    <row r="205" spans="1:250" ht="21" customHeight="1" x14ac:dyDescent="0.15">
      <c r="A205" s="53"/>
      <c r="B205" s="126"/>
      <c r="C205" s="226" t="s">
        <v>116</v>
      </c>
      <c r="D205" s="238">
        <f t="shared" si="23"/>
        <v>2</v>
      </c>
      <c r="E205" s="48">
        <f t="shared" si="24"/>
        <v>3.0303030303030304E-2</v>
      </c>
      <c r="F205" s="48"/>
      <c r="G205" s="48"/>
      <c r="H205" s="48"/>
      <c r="I205" s="48"/>
      <c r="J205" s="30"/>
      <c r="K205" s="189"/>
      <c r="L205" s="220"/>
      <c r="M205" s="221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1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225"/>
      <c r="AZ205" s="30"/>
      <c r="BA205" s="30"/>
      <c r="BB205" s="30"/>
      <c r="BC205" s="30"/>
      <c r="BD205" s="30"/>
      <c r="BE205" s="30"/>
      <c r="BF205" s="225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  <c r="GL205" s="30"/>
      <c r="GM205" s="30"/>
      <c r="GN205" s="30"/>
      <c r="GO205" s="30"/>
      <c r="GP205" s="30"/>
      <c r="GQ205" s="30"/>
      <c r="GR205" s="30"/>
      <c r="GS205" s="30"/>
      <c r="GT205" s="30"/>
      <c r="GU205" s="30"/>
      <c r="GV205" s="30"/>
      <c r="GW205" s="30"/>
      <c r="GX205" s="30"/>
      <c r="GY205" s="30"/>
      <c r="GZ205" s="30"/>
      <c r="HA205" s="30"/>
      <c r="HB205" s="30"/>
      <c r="HC205" s="30"/>
      <c r="HD205" s="30"/>
      <c r="HE205" s="30"/>
      <c r="HF205" s="30"/>
      <c r="HG205" s="30"/>
      <c r="HH205" s="30"/>
      <c r="HI205" s="30"/>
      <c r="HJ205" s="30"/>
      <c r="HK205" s="30"/>
      <c r="HL205" s="30"/>
      <c r="HM205" s="30"/>
      <c r="HN205" s="30"/>
      <c r="HO205" s="30"/>
      <c r="HP205" s="30"/>
      <c r="HQ205" s="30"/>
      <c r="HR205" s="30"/>
      <c r="HS205" s="30"/>
      <c r="HT205" s="30"/>
      <c r="HU205" s="30"/>
      <c r="HV205" s="30"/>
      <c r="HW205" s="30"/>
      <c r="HX205" s="30"/>
      <c r="HY205" s="30"/>
      <c r="HZ205" s="30"/>
      <c r="IA205" s="30"/>
      <c r="IB205" s="30"/>
      <c r="IC205" s="30"/>
      <c r="ID205" s="30"/>
      <c r="IE205" s="30"/>
      <c r="IF205" s="30"/>
      <c r="IG205" s="30"/>
      <c r="IH205" s="30"/>
      <c r="II205" s="30"/>
      <c r="IJ205" s="30"/>
      <c r="IK205" s="30"/>
      <c r="IL205" s="30"/>
      <c r="IM205" s="30"/>
      <c r="IN205" s="30"/>
      <c r="IO205" s="30"/>
      <c r="IP205" s="30"/>
    </row>
    <row r="206" spans="1:250" ht="21" customHeight="1" x14ac:dyDescent="0.15">
      <c r="A206" s="53"/>
      <c r="B206" s="126"/>
      <c r="C206" s="226" t="s">
        <v>282</v>
      </c>
      <c r="D206" s="238">
        <f t="shared" si="23"/>
        <v>2</v>
      </c>
      <c r="E206" s="48">
        <f t="shared" si="24"/>
        <v>3.0303030303030304E-2</v>
      </c>
      <c r="F206" s="48"/>
      <c r="G206" s="48"/>
      <c r="H206" s="48"/>
      <c r="I206" s="48"/>
      <c r="J206" s="30"/>
      <c r="K206" s="189"/>
      <c r="L206" s="220"/>
      <c r="M206" s="221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1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225"/>
      <c r="AZ206" s="30"/>
      <c r="BA206" s="30"/>
      <c r="BB206" s="30"/>
      <c r="BC206" s="30"/>
      <c r="BD206" s="30"/>
      <c r="BE206" s="30"/>
      <c r="BF206" s="225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  <c r="GL206" s="30"/>
      <c r="GM206" s="30"/>
      <c r="GN206" s="30"/>
      <c r="GO206" s="30"/>
      <c r="GP206" s="30"/>
      <c r="GQ206" s="30"/>
      <c r="GR206" s="30"/>
      <c r="GS206" s="30"/>
      <c r="GT206" s="30"/>
      <c r="GU206" s="30"/>
      <c r="GV206" s="30"/>
      <c r="GW206" s="30"/>
      <c r="GX206" s="30"/>
      <c r="GY206" s="30"/>
      <c r="GZ206" s="30"/>
      <c r="HA206" s="30"/>
      <c r="HB206" s="30"/>
      <c r="HC206" s="30"/>
      <c r="HD206" s="30"/>
      <c r="HE206" s="30"/>
      <c r="HF206" s="30"/>
      <c r="HG206" s="30"/>
      <c r="HH206" s="30"/>
      <c r="HI206" s="30"/>
      <c r="HJ206" s="30"/>
      <c r="HK206" s="30"/>
      <c r="HL206" s="30"/>
      <c r="HM206" s="30"/>
      <c r="HN206" s="30"/>
      <c r="HO206" s="30"/>
      <c r="HP206" s="30"/>
      <c r="HQ206" s="30"/>
      <c r="HR206" s="30"/>
      <c r="HS206" s="30"/>
      <c r="HT206" s="30"/>
      <c r="HU206" s="30"/>
      <c r="HV206" s="30"/>
      <c r="HW206" s="30"/>
      <c r="HX206" s="30"/>
      <c r="HY206" s="30"/>
      <c r="HZ206" s="30"/>
      <c r="IA206" s="30"/>
      <c r="IB206" s="30"/>
      <c r="IC206" s="30"/>
      <c r="ID206" s="30"/>
      <c r="IE206" s="30"/>
      <c r="IF206" s="30"/>
      <c r="IG206" s="30"/>
      <c r="IH206" s="30"/>
      <c r="II206" s="30"/>
      <c r="IJ206" s="30"/>
      <c r="IK206" s="30"/>
      <c r="IL206" s="30"/>
      <c r="IM206" s="30"/>
      <c r="IN206" s="30"/>
      <c r="IO206" s="30"/>
      <c r="IP206" s="30"/>
    </row>
    <row r="207" spans="1:250" ht="21" customHeight="1" x14ac:dyDescent="0.15">
      <c r="A207" s="53"/>
      <c r="B207" s="126"/>
      <c r="C207" s="226" t="s">
        <v>303</v>
      </c>
      <c r="D207" s="238">
        <f t="shared" si="23"/>
        <v>3</v>
      </c>
      <c r="E207" s="48">
        <f t="shared" si="24"/>
        <v>4.5454545454545456E-2</v>
      </c>
      <c r="F207" s="48"/>
      <c r="G207" s="48"/>
      <c r="H207" s="48"/>
      <c r="I207" s="48"/>
      <c r="J207" s="30"/>
      <c r="K207" s="189"/>
      <c r="L207" s="220"/>
      <c r="M207" s="221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1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225"/>
      <c r="AZ207" s="30"/>
      <c r="BA207" s="30"/>
      <c r="BB207" s="30"/>
      <c r="BC207" s="30"/>
      <c r="BD207" s="30"/>
      <c r="BE207" s="30"/>
      <c r="BF207" s="225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  <c r="GL207" s="30"/>
      <c r="GM207" s="30"/>
      <c r="GN207" s="30"/>
      <c r="GO207" s="30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0"/>
      <c r="HC207" s="30"/>
      <c r="HD207" s="30"/>
      <c r="HE207" s="30"/>
      <c r="HF207" s="30"/>
      <c r="HG207" s="30"/>
      <c r="HH207" s="30"/>
      <c r="HI207" s="30"/>
      <c r="HJ207" s="30"/>
      <c r="HK207" s="30"/>
      <c r="HL207" s="30"/>
      <c r="HM207" s="30"/>
      <c r="HN207" s="30"/>
      <c r="HO207" s="30"/>
      <c r="HP207" s="30"/>
      <c r="HQ207" s="30"/>
      <c r="HR207" s="30"/>
      <c r="HS207" s="30"/>
      <c r="HT207" s="30"/>
      <c r="HU207" s="30"/>
      <c r="HV207" s="30"/>
      <c r="HW207" s="30"/>
      <c r="HX207" s="30"/>
      <c r="HY207" s="30"/>
      <c r="HZ207" s="30"/>
      <c r="IA207" s="30"/>
      <c r="IB207" s="30"/>
      <c r="IC207" s="30"/>
      <c r="ID207" s="30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  <c r="IO207" s="30"/>
      <c r="IP207" s="30"/>
    </row>
    <row r="208" spans="1:250" ht="21" customHeight="1" x14ac:dyDescent="0.15">
      <c r="A208" s="53"/>
      <c r="B208" s="126"/>
      <c r="C208" s="226" t="s">
        <v>130</v>
      </c>
      <c r="D208" s="238">
        <f t="shared" si="23"/>
        <v>4</v>
      </c>
      <c r="E208" s="48">
        <f t="shared" si="24"/>
        <v>6.0606060606060608E-2</v>
      </c>
      <c r="F208" s="48"/>
      <c r="G208" s="48"/>
      <c r="H208" s="48"/>
      <c r="I208" s="48"/>
      <c r="J208" s="30"/>
      <c r="K208" s="189"/>
      <c r="L208" s="220"/>
      <c r="M208" s="221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1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225"/>
      <c r="AZ208" s="30"/>
      <c r="BA208" s="30"/>
      <c r="BB208" s="30"/>
      <c r="BC208" s="30"/>
      <c r="BD208" s="30"/>
      <c r="BE208" s="30"/>
      <c r="BF208" s="225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  <c r="GL208" s="30"/>
      <c r="GM208" s="30"/>
      <c r="GN208" s="30"/>
      <c r="GO208" s="30"/>
      <c r="GP208" s="30"/>
      <c r="GQ208" s="30"/>
      <c r="GR208" s="30"/>
      <c r="GS208" s="30"/>
      <c r="GT208" s="30"/>
      <c r="GU208" s="30"/>
      <c r="GV208" s="30"/>
      <c r="GW208" s="30"/>
      <c r="GX208" s="30"/>
      <c r="GY208" s="30"/>
      <c r="GZ208" s="30"/>
      <c r="HA208" s="30"/>
      <c r="HB208" s="30"/>
      <c r="HC208" s="30"/>
      <c r="HD208" s="30"/>
      <c r="HE208" s="30"/>
      <c r="HF208" s="30"/>
      <c r="HG208" s="30"/>
      <c r="HH208" s="30"/>
      <c r="HI208" s="30"/>
      <c r="HJ208" s="30"/>
      <c r="HK208" s="30"/>
      <c r="HL208" s="30"/>
      <c r="HM208" s="30"/>
      <c r="HN208" s="30"/>
      <c r="HO208" s="30"/>
      <c r="HP208" s="30"/>
      <c r="HQ208" s="30"/>
      <c r="HR208" s="30"/>
      <c r="HS208" s="30"/>
      <c r="HT208" s="30"/>
      <c r="HU208" s="30"/>
      <c r="HV208" s="30"/>
      <c r="HW208" s="30"/>
      <c r="HX208" s="30"/>
      <c r="HY208" s="30"/>
      <c r="HZ208" s="30"/>
      <c r="IA208" s="30"/>
      <c r="IB208" s="30"/>
      <c r="IC208" s="30"/>
      <c r="ID208" s="30"/>
      <c r="IE208" s="30"/>
      <c r="IF208" s="30"/>
      <c r="IG208" s="30"/>
      <c r="IH208" s="30"/>
      <c r="II208" s="30"/>
      <c r="IJ208" s="30"/>
      <c r="IK208" s="30"/>
      <c r="IL208" s="30"/>
      <c r="IM208" s="30"/>
      <c r="IN208" s="30"/>
      <c r="IO208" s="30"/>
      <c r="IP208" s="30"/>
    </row>
    <row r="209" spans="1:250" ht="21" customHeight="1" x14ac:dyDescent="0.15">
      <c r="A209" s="53"/>
      <c r="B209" s="126"/>
      <c r="C209" s="226" t="s">
        <v>108</v>
      </c>
      <c r="D209" s="238">
        <f t="shared" si="23"/>
        <v>11</v>
      </c>
      <c r="E209" s="48">
        <f t="shared" si="24"/>
        <v>0.16666666666666666</v>
      </c>
      <c r="F209" s="48"/>
      <c r="G209" s="48"/>
      <c r="H209" s="48"/>
      <c r="I209" s="48"/>
      <c r="J209" s="30"/>
      <c r="K209" s="189"/>
      <c r="L209" s="220"/>
      <c r="M209" s="221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1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225"/>
      <c r="AZ209" s="30"/>
      <c r="BA209" s="30"/>
      <c r="BB209" s="30"/>
      <c r="BC209" s="30"/>
      <c r="BD209" s="30"/>
      <c r="BE209" s="30"/>
      <c r="BF209" s="225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  <c r="GL209" s="30"/>
      <c r="GM209" s="30"/>
      <c r="GN209" s="30"/>
      <c r="GO209" s="30"/>
      <c r="GP209" s="30"/>
      <c r="GQ209" s="30"/>
      <c r="GR209" s="30"/>
      <c r="GS209" s="30"/>
      <c r="GT209" s="30"/>
      <c r="GU209" s="30"/>
      <c r="GV209" s="30"/>
      <c r="GW209" s="30"/>
      <c r="GX209" s="30"/>
      <c r="GY209" s="30"/>
      <c r="GZ209" s="30"/>
      <c r="HA209" s="30"/>
      <c r="HB209" s="30"/>
      <c r="HC209" s="30"/>
      <c r="HD209" s="30"/>
      <c r="HE209" s="30"/>
      <c r="HF209" s="30"/>
      <c r="HG209" s="30"/>
      <c r="HH209" s="30"/>
      <c r="HI209" s="30"/>
      <c r="HJ209" s="30"/>
      <c r="HK209" s="30"/>
      <c r="HL209" s="30"/>
      <c r="HM209" s="30"/>
      <c r="HN209" s="30"/>
      <c r="HO209" s="30"/>
      <c r="HP209" s="30"/>
      <c r="HQ209" s="30"/>
      <c r="HR209" s="30"/>
      <c r="HS209" s="30"/>
      <c r="HT209" s="30"/>
      <c r="HU209" s="30"/>
      <c r="HV209" s="30"/>
      <c r="HW209" s="30"/>
      <c r="HX209" s="30"/>
      <c r="HY209" s="30"/>
      <c r="HZ209" s="30"/>
      <c r="IA209" s="30"/>
      <c r="IB209" s="30"/>
      <c r="IC209" s="30"/>
      <c r="ID209" s="30"/>
      <c r="IE209" s="30"/>
      <c r="IF209" s="30"/>
      <c r="IG209" s="30"/>
      <c r="IH209" s="30"/>
      <c r="II209" s="30"/>
      <c r="IJ209" s="30"/>
      <c r="IK209" s="30"/>
      <c r="IL209" s="30"/>
      <c r="IM209" s="30"/>
      <c r="IN209" s="30"/>
      <c r="IO209" s="30"/>
      <c r="IP209" s="30"/>
    </row>
    <row r="210" spans="1:250" ht="21" customHeight="1" x14ac:dyDescent="0.15">
      <c r="A210" s="53"/>
      <c r="B210" s="126"/>
      <c r="C210" s="226" t="s">
        <v>270</v>
      </c>
      <c r="D210" s="238">
        <f t="shared" si="23"/>
        <v>5</v>
      </c>
      <c r="E210" s="48">
        <f t="shared" si="24"/>
        <v>7.575757575757576E-2</v>
      </c>
      <c r="F210" s="48"/>
      <c r="G210" s="48"/>
      <c r="H210" s="48"/>
      <c r="I210" s="48"/>
      <c r="J210" s="30"/>
      <c r="K210" s="189"/>
      <c r="L210" s="220"/>
      <c r="M210" s="221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1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225"/>
      <c r="AZ210" s="30"/>
      <c r="BA210" s="30"/>
      <c r="BB210" s="30"/>
      <c r="BC210" s="30"/>
      <c r="BD210" s="30"/>
      <c r="BE210" s="30"/>
      <c r="BF210" s="225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  <c r="GL210" s="30"/>
      <c r="GM210" s="30"/>
      <c r="GN210" s="30"/>
      <c r="GO210" s="30"/>
      <c r="GP210" s="30"/>
      <c r="GQ210" s="30"/>
      <c r="GR210" s="30"/>
      <c r="GS210" s="30"/>
      <c r="GT210" s="30"/>
      <c r="GU210" s="30"/>
      <c r="GV210" s="30"/>
      <c r="GW210" s="30"/>
      <c r="GX210" s="30"/>
      <c r="GY210" s="30"/>
      <c r="GZ210" s="30"/>
      <c r="HA210" s="30"/>
      <c r="HB210" s="30"/>
      <c r="HC210" s="30"/>
      <c r="HD210" s="30"/>
      <c r="HE210" s="30"/>
      <c r="HF210" s="30"/>
      <c r="HG210" s="30"/>
      <c r="HH210" s="30"/>
      <c r="HI210" s="30"/>
      <c r="HJ210" s="30"/>
      <c r="HK210" s="30"/>
      <c r="HL210" s="30"/>
      <c r="HM210" s="30"/>
      <c r="HN210" s="30"/>
      <c r="HO210" s="30"/>
      <c r="HP210" s="30"/>
      <c r="HQ210" s="30"/>
      <c r="HR210" s="30"/>
      <c r="HS210" s="30"/>
      <c r="HT210" s="30"/>
      <c r="HU210" s="30"/>
      <c r="HV210" s="30"/>
      <c r="HW210" s="30"/>
      <c r="HX210" s="30"/>
      <c r="HY210" s="30"/>
      <c r="HZ210" s="30"/>
      <c r="IA210" s="30"/>
      <c r="IB210" s="30"/>
      <c r="IC210" s="30"/>
      <c r="ID210" s="30"/>
      <c r="IE210" s="30"/>
      <c r="IF210" s="30"/>
      <c r="IG210" s="30"/>
      <c r="IH210" s="30"/>
      <c r="II210" s="30"/>
      <c r="IJ210" s="30"/>
      <c r="IK210" s="30"/>
      <c r="IL210" s="30"/>
      <c r="IM210" s="30"/>
      <c r="IN210" s="30"/>
      <c r="IO210" s="30"/>
      <c r="IP210" s="30"/>
    </row>
    <row r="211" spans="1:250" ht="21" customHeight="1" x14ac:dyDescent="0.15">
      <c r="A211" s="53"/>
      <c r="B211" s="126"/>
      <c r="C211" s="226" t="s">
        <v>37</v>
      </c>
      <c r="D211" s="238">
        <f t="shared" si="23"/>
        <v>8</v>
      </c>
      <c r="E211" s="48">
        <f t="shared" si="24"/>
        <v>0.12121212121212122</v>
      </c>
      <c r="F211" s="48"/>
      <c r="G211" s="48"/>
      <c r="H211" s="48"/>
      <c r="I211" s="48"/>
      <c r="J211" s="30"/>
      <c r="K211" s="189"/>
      <c r="L211" s="220"/>
      <c r="M211" s="221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1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225"/>
      <c r="AZ211" s="30"/>
      <c r="BA211" s="30"/>
      <c r="BB211" s="30"/>
      <c r="BC211" s="30"/>
      <c r="BD211" s="30"/>
      <c r="BE211" s="30"/>
      <c r="BF211" s="225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  <c r="FG211" s="30"/>
      <c r="FH211" s="30"/>
      <c r="FI211" s="30"/>
      <c r="FJ211" s="30"/>
      <c r="FK211" s="30"/>
      <c r="FL211" s="30"/>
      <c r="FM211" s="30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  <c r="GA211" s="30"/>
      <c r="GB211" s="30"/>
      <c r="GC211" s="30"/>
      <c r="GD211" s="30"/>
      <c r="GE211" s="30"/>
      <c r="GF211" s="30"/>
      <c r="GG211" s="30"/>
      <c r="GH211" s="30"/>
      <c r="GI211" s="30"/>
      <c r="GJ211" s="30"/>
      <c r="GK211" s="30"/>
      <c r="GL211" s="30"/>
      <c r="GM211" s="30"/>
      <c r="GN211" s="30"/>
      <c r="GO211" s="30"/>
      <c r="GP211" s="30"/>
      <c r="GQ211" s="30"/>
      <c r="GR211" s="30"/>
      <c r="GS211" s="30"/>
      <c r="GT211" s="30"/>
      <c r="GU211" s="30"/>
      <c r="GV211" s="30"/>
      <c r="GW211" s="30"/>
      <c r="GX211" s="30"/>
      <c r="GY211" s="30"/>
      <c r="GZ211" s="30"/>
      <c r="HA211" s="30"/>
      <c r="HB211" s="30"/>
      <c r="HC211" s="30"/>
      <c r="HD211" s="30"/>
      <c r="HE211" s="30"/>
      <c r="HF211" s="30"/>
      <c r="HG211" s="30"/>
      <c r="HH211" s="30"/>
      <c r="HI211" s="30"/>
      <c r="HJ211" s="30"/>
      <c r="HK211" s="30"/>
      <c r="HL211" s="30"/>
      <c r="HM211" s="30"/>
      <c r="HN211" s="30"/>
      <c r="HO211" s="30"/>
      <c r="HP211" s="30"/>
      <c r="HQ211" s="30"/>
      <c r="HR211" s="30"/>
      <c r="HS211" s="30"/>
      <c r="HT211" s="30"/>
      <c r="HU211" s="30"/>
      <c r="HV211" s="30"/>
      <c r="HW211" s="30"/>
      <c r="HX211" s="30"/>
      <c r="HY211" s="30"/>
      <c r="HZ211" s="30"/>
      <c r="IA211" s="30"/>
      <c r="IB211" s="30"/>
      <c r="IC211" s="30"/>
      <c r="ID211" s="30"/>
      <c r="IE211" s="30"/>
      <c r="IF211" s="30"/>
      <c r="IG211" s="30"/>
      <c r="IH211" s="30"/>
      <c r="II211" s="30"/>
      <c r="IJ211" s="30"/>
      <c r="IK211" s="30"/>
      <c r="IL211" s="30"/>
      <c r="IM211" s="30"/>
      <c r="IN211" s="30"/>
      <c r="IO211" s="30"/>
      <c r="IP211" s="30"/>
    </row>
    <row r="212" spans="1:250" ht="21" customHeight="1" x14ac:dyDescent="0.15">
      <c r="A212" s="53"/>
      <c r="B212" s="126"/>
      <c r="C212" s="226" t="s">
        <v>43</v>
      </c>
      <c r="D212" s="235">
        <f t="shared" si="23"/>
        <v>5</v>
      </c>
      <c r="E212" s="236">
        <f t="shared" si="24"/>
        <v>7.575757575757576E-2</v>
      </c>
      <c r="F212" s="236"/>
      <c r="G212" s="236"/>
      <c r="H212" s="236"/>
      <c r="I212" s="237"/>
      <c r="J212" s="30"/>
      <c r="K212" s="189"/>
      <c r="L212" s="220"/>
      <c r="M212" s="221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1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225"/>
      <c r="AZ212" s="30"/>
      <c r="BA212" s="30"/>
      <c r="BB212" s="30"/>
      <c r="BC212" s="30"/>
      <c r="BD212" s="30"/>
      <c r="BE212" s="30"/>
      <c r="BF212" s="225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  <c r="GA212" s="30"/>
      <c r="GB212" s="30"/>
      <c r="GC212" s="30"/>
      <c r="GD212" s="30"/>
      <c r="GE212" s="30"/>
      <c r="GF212" s="30"/>
      <c r="GG212" s="30"/>
      <c r="GH212" s="30"/>
      <c r="GI212" s="30"/>
      <c r="GJ212" s="30"/>
      <c r="GK212" s="30"/>
      <c r="GL212" s="30"/>
      <c r="GM212" s="30"/>
      <c r="GN212" s="30"/>
      <c r="GO212" s="30"/>
      <c r="GP212" s="30"/>
      <c r="GQ212" s="30"/>
      <c r="GR212" s="30"/>
      <c r="GS212" s="30"/>
      <c r="GT212" s="30"/>
      <c r="GU212" s="30"/>
      <c r="GV212" s="30"/>
      <c r="GW212" s="30"/>
      <c r="GX212" s="30"/>
      <c r="GY212" s="30"/>
      <c r="GZ212" s="30"/>
      <c r="HA212" s="30"/>
      <c r="HB212" s="30"/>
      <c r="HC212" s="30"/>
      <c r="HD212" s="30"/>
      <c r="HE212" s="30"/>
      <c r="HF212" s="30"/>
      <c r="HG212" s="30"/>
      <c r="HH212" s="30"/>
      <c r="HI212" s="30"/>
      <c r="HJ212" s="30"/>
      <c r="HK212" s="30"/>
      <c r="HL212" s="30"/>
      <c r="HM212" s="30"/>
      <c r="HN212" s="30"/>
      <c r="HO212" s="30"/>
      <c r="HP212" s="30"/>
      <c r="HQ212" s="30"/>
      <c r="HR212" s="30"/>
      <c r="HS212" s="30"/>
      <c r="HT212" s="30"/>
      <c r="HU212" s="30"/>
      <c r="HV212" s="30"/>
      <c r="HW212" s="30"/>
      <c r="HX212" s="30"/>
      <c r="HY212" s="30"/>
      <c r="HZ212" s="30"/>
      <c r="IA212" s="30"/>
      <c r="IB212" s="30"/>
      <c r="IC212" s="30"/>
      <c r="ID212" s="30"/>
      <c r="IE212" s="30"/>
      <c r="IF212" s="30"/>
      <c r="IG212" s="30"/>
      <c r="IH212" s="30"/>
      <c r="II212" s="30"/>
      <c r="IJ212" s="30"/>
      <c r="IK212" s="30"/>
      <c r="IL212" s="30"/>
      <c r="IM212" s="30"/>
      <c r="IN212" s="30"/>
      <c r="IO212" s="30"/>
      <c r="IP212" s="30"/>
    </row>
    <row r="213" spans="1:250" ht="21" customHeight="1" x14ac:dyDescent="0.15">
      <c r="A213" s="53"/>
      <c r="B213" s="126"/>
      <c r="C213" s="226" t="s">
        <v>56</v>
      </c>
      <c r="D213" s="238">
        <f t="shared" si="23"/>
        <v>5</v>
      </c>
      <c r="E213" s="48">
        <f t="shared" si="24"/>
        <v>7.575757575757576E-2</v>
      </c>
      <c r="F213" s="48"/>
      <c r="G213" s="48"/>
      <c r="H213" s="48"/>
      <c r="I213" s="48"/>
      <c r="J213" s="30"/>
      <c r="K213" s="189"/>
      <c r="L213" s="220"/>
      <c r="M213" s="221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1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225"/>
      <c r="AZ213" s="30"/>
      <c r="BA213" s="30"/>
      <c r="BB213" s="30"/>
      <c r="BC213" s="30"/>
      <c r="BD213" s="30"/>
      <c r="BE213" s="30"/>
      <c r="BF213" s="225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  <c r="GA213" s="30"/>
      <c r="GB213" s="30"/>
      <c r="GC213" s="30"/>
      <c r="GD213" s="30"/>
      <c r="GE213" s="30"/>
      <c r="GF213" s="30"/>
      <c r="GG213" s="30"/>
      <c r="GH213" s="30"/>
      <c r="GI213" s="30"/>
      <c r="GJ213" s="30"/>
      <c r="GK213" s="30"/>
      <c r="GL213" s="30"/>
      <c r="GM213" s="30"/>
      <c r="GN213" s="30"/>
      <c r="GO213" s="30"/>
      <c r="GP213" s="30"/>
      <c r="GQ213" s="30"/>
      <c r="GR213" s="30"/>
      <c r="GS213" s="30"/>
      <c r="GT213" s="30"/>
      <c r="GU213" s="30"/>
      <c r="GV213" s="30"/>
      <c r="GW213" s="30"/>
      <c r="GX213" s="30"/>
      <c r="GY213" s="30"/>
      <c r="GZ213" s="30"/>
      <c r="HA213" s="30"/>
      <c r="HB213" s="30"/>
      <c r="HC213" s="30"/>
      <c r="HD213" s="30"/>
      <c r="HE213" s="30"/>
      <c r="HF213" s="30"/>
      <c r="HG213" s="30"/>
      <c r="HH213" s="30"/>
      <c r="HI213" s="30"/>
      <c r="HJ213" s="30"/>
      <c r="HK213" s="30"/>
      <c r="HL213" s="30"/>
      <c r="HM213" s="30"/>
      <c r="HN213" s="30"/>
      <c r="HO213" s="30"/>
      <c r="HP213" s="30"/>
      <c r="HQ213" s="30"/>
      <c r="HR213" s="30"/>
      <c r="HS213" s="30"/>
      <c r="HT213" s="30"/>
      <c r="HU213" s="30"/>
      <c r="HV213" s="30"/>
      <c r="HW213" s="30"/>
      <c r="HX213" s="30"/>
      <c r="HY213" s="30"/>
      <c r="HZ213" s="30"/>
      <c r="IA213" s="30"/>
      <c r="IB213" s="30"/>
      <c r="IC213" s="30"/>
      <c r="ID213" s="30"/>
      <c r="IE213" s="30"/>
      <c r="IF213" s="30"/>
      <c r="IG213" s="30"/>
      <c r="IH213" s="30"/>
      <c r="II213" s="30"/>
      <c r="IJ213" s="30"/>
      <c r="IK213" s="30"/>
      <c r="IL213" s="30"/>
      <c r="IM213" s="30"/>
      <c r="IN213" s="30"/>
      <c r="IO213" s="30"/>
      <c r="IP213" s="30"/>
    </row>
    <row r="214" spans="1:250" ht="21" customHeight="1" x14ac:dyDescent="0.15">
      <c r="A214" s="53"/>
      <c r="B214" s="126"/>
      <c r="C214" s="226" t="s">
        <v>354</v>
      </c>
      <c r="D214" s="227">
        <f>SUM($D199:$D213)</f>
        <v>66</v>
      </c>
      <c r="E214" s="202">
        <f>SUM(E199:E213)</f>
        <v>1</v>
      </c>
      <c r="F214" s="176"/>
      <c r="G214" s="176"/>
      <c r="H214" s="176"/>
      <c r="I214" s="178"/>
      <c r="J214" s="30"/>
      <c r="K214" s="189"/>
      <c r="L214" s="220"/>
      <c r="M214" s="221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1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225"/>
      <c r="AZ214" s="30"/>
      <c r="BA214" s="30"/>
      <c r="BB214" s="30"/>
      <c r="BC214" s="30"/>
      <c r="BD214" s="30"/>
      <c r="BE214" s="30"/>
      <c r="BF214" s="225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  <c r="GA214" s="30"/>
      <c r="GB214" s="30"/>
      <c r="GC214" s="30"/>
      <c r="GD214" s="30"/>
      <c r="GE214" s="30"/>
      <c r="GF214" s="30"/>
      <c r="GG214" s="30"/>
      <c r="GH214" s="30"/>
      <c r="GI214" s="30"/>
      <c r="GJ214" s="30"/>
      <c r="GK214" s="30"/>
      <c r="GL214" s="30"/>
      <c r="GM214" s="30"/>
      <c r="GN214" s="30"/>
      <c r="GO214" s="30"/>
      <c r="GP214" s="30"/>
      <c r="GQ214" s="30"/>
      <c r="GR214" s="30"/>
      <c r="GS214" s="30"/>
      <c r="GT214" s="30"/>
      <c r="GU214" s="30"/>
      <c r="GV214" s="30"/>
      <c r="GW214" s="30"/>
      <c r="GX214" s="30"/>
      <c r="GY214" s="30"/>
      <c r="GZ214" s="30"/>
      <c r="HA214" s="30"/>
      <c r="HB214" s="30"/>
      <c r="HC214" s="30"/>
      <c r="HD214" s="30"/>
      <c r="HE214" s="30"/>
      <c r="HF214" s="30"/>
      <c r="HG214" s="30"/>
      <c r="HH214" s="30"/>
      <c r="HI214" s="30"/>
      <c r="HJ214" s="30"/>
      <c r="HK214" s="30"/>
      <c r="HL214" s="30"/>
      <c r="HM214" s="30"/>
      <c r="HN214" s="30"/>
      <c r="HO214" s="30"/>
      <c r="HP214" s="30"/>
      <c r="HQ214" s="30"/>
      <c r="HR214" s="30"/>
      <c r="HS214" s="30"/>
      <c r="HT214" s="30"/>
      <c r="HU214" s="30"/>
      <c r="HV214" s="30"/>
      <c r="HW214" s="30"/>
      <c r="HX214" s="30"/>
      <c r="HY214" s="30"/>
      <c r="HZ214" s="30"/>
      <c r="IA214" s="30"/>
      <c r="IB214" s="30"/>
      <c r="IC214" s="30"/>
      <c r="ID214" s="30"/>
      <c r="IE214" s="30"/>
      <c r="IF214" s="30"/>
      <c r="IG214" s="30"/>
      <c r="IH214" s="30"/>
      <c r="II214" s="30"/>
      <c r="IJ214" s="30"/>
      <c r="IK214" s="30"/>
      <c r="IL214" s="30"/>
      <c r="IM214" s="30"/>
      <c r="IN214" s="30"/>
      <c r="IO214" s="30"/>
      <c r="IP214" s="30"/>
    </row>
    <row r="215" spans="1:250" ht="21" customHeight="1" x14ac:dyDescent="0.15">
      <c r="A215" s="53"/>
      <c r="B215" s="126"/>
      <c r="C215" s="226"/>
      <c r="D215" s="239"/>
      <c r="E215" s="180"/>
      <c r="F215" s="180"/>
      <c r="G215" s="180"/>
      <c r="H215" s="180"/>
      <c r="I215" s="182"/>
      <c r="J215" s="30"/>
      <c r="K215" s="189"/>
      <c r="L215" s="220"/>
      <c r="M215" s="221"/>
      <c r="N215" s="30"/>
      <c r="O215" s="42" t="s">
        <v>363</v>
      </c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1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225"/>
      <c r="AZ215" s="30"/>
      <c r="BA215" s="30"/>
      <c r="BB215" s="30"/>
      <c r="BC215" s="30"/>
      <c r="BD215" s="30"/>
      <c r="BE215" s="30"/>
      <c r="BF215" s="225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  <c r="GA215" s="30"/>
      <c r="GB215" s="30"/>
      <c r="GC215" s="30"/>
      <c r="GD215" s="30"/>
      <c r="GE215" s="30"/>
      <c r="GF215" s="30"/>
      <c r="GG215" s="30"/>
      <c r="GH215" s="30"/>
      <c r="GI215" s="30"/>
      <c r="GJ215" s="30"/>
      <c r="GK215" s="30"/>
      <c r="GL215" s="30"/>
      <c r="GM215" s="30"/>
      <c r="GN215" s="30"/>
      <c r="GO215" s="30"/>
      <c r="GP215" s="30"/>
      <c r="GQ215" s="30"/>
      <c r="GR215" s="30"/>
      <c r="GS215" s="30"/>
      <c r="GT215" s="30"/>
      <c r="GU215" s="30"/>
      <c r="GV215" s="30"/>
      <c r="GW215" s="30"/>
      <c r="GX215" s="30"/>
      <c r="GY215" s="30"/>
      <c r="GZ215" s="30"/>
      <c r="HA215" s="30"/>
      <c r="HB215" s="30"/>
      <c r="HC215" s="30"/>
      <c r="HD215" s="30"/>
      <c r="HE215" s="30"/>
      <c r="HF215" s="30"/>
      <c r="HG215" s="30"/>
      <c r="HH215" s="30"/>
      <c r="HI215" s="30"/>
      <c r="HJ215" s="30"/>
      <c r="HK215" s="30"/>
      <c r="HL215" s="30"/>
      <c r="HM215" s="30"/>
      <c r="HN215" s="30"/>
      <c r="HO215" s="30"/>
      <c r="HP215" s="30"/>
      <c r="HQ215" s="30"/>
      <c r="HR215" s="30"/>
      <c r="HS215" s="30"/>
      <c r="HT215" s="30"/>
      <c r="HU215" s="30"/>
      <c r="HV215" s="30"/>
      <c r="HW215" s="30"/>
      <c r="HX215" s="30"/>
      <c r="HY215" s="30"/>
      <c r="HZ215" s="30"/>
      <c r="IA215" s="30"/>
      <c r="IB215" s="30"/>
      <c r="IC215" s="30"/>
      <c r="ID215" s="30"/>
      <c r="IE215" s="30"/>
      <c r="IF215" s="30"/>
      <c r="IG215" s="30"/>
      <c r="IH215" s="30"/>
      <c r="II215" s="30"/>
      <c r="IJ215" s="30"/>
      <c r="IK215" s="30"/>
      <c r="IL215" s="30"/>
      <c r="IM215" s="30"/>
      <c r="IN215" s="30"/>
      <c r="IO215" s="30"/>
      <c r="IP215" s="30"/>
    </row>
    <row r="216" spans="1:250" ht="21" customHeight="1" x14ac:dyDescent="0.15">
      <c r="A216" s="53"/>
      <c r="B216" s="126"/>
      <c r="C216" s="226" t="s">
        <v>6</v>
      </c>
      <c r="D216" s="240" t="s">
        <v>351</v>
      </c>
      <c r="E216" s="241" t="s">
        <v>362</v>
      </c>
      <c r="F216" s="242"/>
      <c r="G216" s="242"/>
      <c r="H216" s="242"/>
      <c r="I216" s="243"/>
      <c r="J216" s="30"/>
      <c r="K216" s="189"/>
      <c r="L216" s="220"/>
      <c r="M216" s="221"/>
      <c r="N216" s="30"/>
      <c r="O216" s="33">
        <v>2013</v>
      </c>
      <c r="P216" s="33">
        <v>2014</v>
      </c>
      <c r="Q216" s="33">
        <v>2015</v>
      </c>
      <c r="R216" s="33">
        <v>2016</v>
      </c>
      <c r="S216" s="33">
        <v>2017</v>
      </c>
      <c r="T216" s="33">
        <v>2018</v>
      </c>
      <c r="U216" s="33">
        <v>2019</v>
      </c>
      <c r="V216" s="33">
        <v>2020</v>
      </c>
      <c r="W216" s="33">
        <v>2021</v>
      </c>
      <c r="X216" s="33">
        <v>2022</v>
      </c>
      <c r="Y216" s="30"/>
      <c r="Z216" s="30"/>
      <c r="AA216" s="31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225"/>
      <c r="AZ216" s="30"/>
      <c r="BA216" s="30"/>
      <c r="BB216" s="30"/>
      <c r="BC216" s="30"/>
      <c r="BD216" s="30"/>
      <c r="BE216" s="30"/>
      <c r="BF216" s="225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  <c r="GA216" s="30"/>
      <c r="GB216" s="30"/>
      <c r="GC216" s="30"/>
      <c r="GD216" s="30"/>
      <c r="GE216" s="30"/>
      <c r="GF216" s="30"/>
      <c r="GG216" s="30"/>
      <c r="GH216" s="30"/>
      <c r="GI216" s="30"/>
      <c r="GJ216" s="30"/>
      <c r="GK216" s="30"/>
      <c r="GL216" s="30"/>
      <c r="GM216" s="30"/>
      <c r="GN216" s="30"/>
      <c r="GO216" s="30"/>
      <c r="GP216" s="30"/>
      <c r="GQ216" s="30"/>
      <c r="GR216" s="30"/>
      <c r="GS216" s="30"/>
      <c r="GT216" s="30"/>
      <c r="GU216" s="30"/>
      <c r="GV216" s="30"/>
      <c r="GW216" s="30"/>
      <c r="GX216" s="30"/>
      <c r="GY216" s="30"/>
      <c r="GZ216" s="30"/>
      <c r="HA216" s="30"/>
      <c r="HB216" s="30"/>
      <c r="HC216" s="30"/>
      <c r="HD216" s="30"/>
      <c r="HE216" s="30"/>
      <c r="HF216" s="30"/>
      <c r="HG216" s="30"/>
      <c r="HH216" s="30"/>
      <c r="HI216" s="30"/>
      <c r="HJ216" s="30"/>
      <c r="HK216" s="30"/>
      <c r="HL216" s="30"/>
      <c r="HM216" s="30"/>
      <c r="HN216" s="30"/>
      <c r="HO216" s="30"/>
      <c r="HP216" s="30"/>
      <c r="HQ216" s="30"/>
      <c r="HR216" s="30"/>
      <c r="HS216" s="30"/>
      <c r="HT216" s="30"/>
      <c r="HU216" s="30"/>
      <c r="HV216" s="30"/>
      <c r="HW216" s="30"/>
      <c r="HX216" s="30"/>
      <c r="HY216" s="30"/>
      <c r="HZ216" s="30"/>
      <c r="IA216" s="30"/>
      <c r="IB216" s="30"/>
      <c r="IC216" s="30"/>
      <c r="ID216" s="30"/>
      <c r="IE216" s="30"/>
      <c r="IF216" s="30"/>
      <c r="IG216" s="30"/>
      <c r="IH216" s="30"/>
      <c r="II216" s="30"/>
      <c r="IJ216" s="30"/>
      <c r="IK216" s="30"/>
      <c r="IL216" s="30"/>
      <c r="IM216" s="30"/>
      <c r="IN216" s="30"/>
      <c r="IO216" s="30"/>
      <c r="IP216" s="30"/>
    </row>
    <row r="217" spans="1:250" ht="21" customHeight="1" x14ac:dyDescent="0.15">
      <c r="A217" s="53"/>
      <c r="B217" s="126"/>
      <c r="C217" s="244" t="s">
        <v>30</v>
      </c>
      <c r="D217" s="245">
        <f t="shared" ref="D217:D237" si="25">COUNTIF(G$4:G$149,$C217)</f>
        <v>2</v>
      </c>
      <c r="E217" s="246">
        <f t="shared" ref="E217:E237" si="26">$D217/$D$238</f>
        <v>3.0303030303030304E-2</v>
      </c>
      <c r="F217" s="246"/>
      <c r="G217" s="246"/>
      <c r="H217" s="246"/>
      <c r="I217" s="247"/>
      <c r="J217" s="30"/>
      <c r="K217" s="189"/>
      <c r="L217" s="220"/>
      <c r="M217" s="221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1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225"/>
      <c r="AZ217" s="30"/>
      <c r="BA217" s="30"/>
      <c r="BB217" s="30"/>
      <c r="BC217" s="30"/>
      <c r="BD217" s="30"/>
      <c r="BE217" s="30"/>
      <c r="BF217" s="225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  <c r="GL217" s="30"/>
      <c r="GM217" s="30"/>
      <c r="GN217" s="30"/>
      <c r="GO217" s="30"/>
      <c r="GP217" s="30"/>
      <c r="GQ217" s="30"/>
      <c r="GR217" s="30"/>
      <c r="GS217" s="30"/>
      <c r="GT217" s="30"/>
      <c r="GU217" s="30"/>
      <c r="GV217" s="30"/>
      <c r="GW217" s="30"/>
      <c r="GX217" s="30"/>
      <c r="GY217" s="30"/>
      <c r="GZ217" s="30"/>
      <c r="HA217" s="30"/>
      <c r="HB217" s="30"/>
      <c r="HC217" s="30"/>
      <c r="HD217" s="30"/>
      <c r="HE217" s="30"/>
      <c r="HF217" s="30"/>
      <c r="HG217" s="30"/>
      <c r="HH217" s="30"/>
      <c r="HI217" s="30"/>
      <c r="HJ217" s="30"/>
      <c r="HK217" s="30"/>
      <c r="HL217" s="30"/>
      <c r="HM217" s="30"/>
      <c r="HN217" s="30"/>
      <c r="HO217" s="30"/>
      <c r="HP217" s="30"/>
      <c r="HQ217" s="30"/>
      <c r="HR217" s="30"/>
      <c r="HS217" s="30"/>
      <c r="HT217" s="30"/>
      <c r="HU217" s="30"/>
      <c r="HV217" s="30"/>
      <c r="HW217" s="30"/>
      <c r="HX217" s="30"/>
      <c r="HY217" s="30"/>
      <c r="HZ217" s="30"/>
      <c r="IA217" s="30"/>
      <c r="IB217" s="30"/>
      <c r="IC217" s="30"/>
      <c r="ID217" s="30"/>
      <c r="IE217" s="30"/>
      <c r="IF217" s="30"/>
      <c r="IG217" s="30"/>
      <c r="IH217" s="30"/>
      <c r="II217" s="30"/>
      <c r="IJ217" s="30"/>
      <c r="IK217" s="30"/>
      <c r="IL217" s="30"/>
      <c r="IM217" s="30"/>
      <c r="IN217" s="30"/>
      <c r="IO217" s="30"/>
      <c r="IP217" s="30"/>
    </row>
    <row r="218" spans="1:250" ht="21" customHeight="1" x14ac:dyDescent="0.15">
      <c r="A218" s="53"/>
      <c r="B218" s="126"/>
      <c r="C218" s="244" t="s">
        <v>168</v>
      </c>
      <c r="D218" s="238">
        <f t="shared" si="25"/>
        <v>3</v>
      </c>
      <c r="E218" s="48">
        <f t="shared" si="26"/>
        <v>4.5454545454545456E-2</v>
      </c>
      <c r="F218" s="48"/>
      <c r="G218" s="48"/>
      <c r="H218" s="48"/>
      <c r="I218" s="48"/>
      <c r="J218" s="30"/>
      <c r="K218" s="189"/>
      <c r="L218" s="220"/>
      <c r="M218" s="221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1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225"/>
      <c r="AZ218" s="30"/>
      <c r="BA218" s="30"/>
      <c r="BB218" s="30"/>
      <c r="BC218" s="30"/>
      <c r="BD218" s="30"/>
      <c r="BE218" s="30"/>
      <c r="BF218" s="225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  <c r="GA218" s="30"/>
      <c r="GB218" s="30"/>
      <c r="GC218" s="30"/>
      <c r="GD218" s="30"/>
      <c r="GE218" s="30"/>
      <c r="GF218" s="30"/>
      <c r="GG218" s="30"/>
      <c r="GH218" s="30"/>
      <c r="GI218" s="30"/>
      <c r="GJ218" s="30"/>
      <c r="GK218" s="30"/>
      <c r="GL218" s="30"/>
      <c r="GM218" s="30"/>
      <c r="GN218" s="30"/>
      <c r="GO218" s="30"/>
      <c r="GP218" s="30"/>
      <c r="GQ218" s="30"/>
      <c r="GR218" s="30"/>
      <c r="GS218" s="30"/>
      <c r="GT218" s="30"/>
      <c r="GU218" s="30"/>
      <c r="GV218" s="30"/>
      <c r="GW218" s="30"/>
      <c r="GX218" s="30"/>
      <c r="GY218" s="30"/>
      <c r="GZ218" s="30"/>
      <c r="HA218" s="30"/>
      <c r="HB218" s="30"/>
      <c r="HC218" s="30"/>
      <c r="HD218" s="30"/>
      <c r="HE218" s="30"/>
      <c r="HF218" s="30"/>
      <c r="HG218" s="30"/>
      <c r="HH218" s="30"/>
      <c r="HI218" s="30"/>
      <c r="HJ218" s="30"/>
      <c r="HK218" s="30"/>
      <c r="HL218" s="30"/>
      <c r="HM218" s="30"/>
      <c r="HN218" s="30"/>
      <c r="HO218" s="30"/>
      <c r="HP218" s="30"/>
      <c r="HQ218" s="30"/>
      <c r="HR218" s="30"/>
      <c r="HS218" s="30"/>
      <c r="HT218" s="30"/>
      <c r="HU218" s="30"/>
      <c r="HV218" s="30"/>
      <c r="HW218" s="30"/>
      <c r="HX218" s="30"/>
      <c r="HY218" s="30"/>
      <c r="HZ218" s="30"/>
      <c r="IA218" s="30"/>
      <c r="IB218" s="30"/>
      <c r="IC218" s="30"/>
      <c r="ID218" s="30"/>
      <c r="IE218" s="30"/>
      <c r="IF218" s="30"/>
      <c r="IG218" s="30"/>
      <c r="IH218" s="30"/>
      <c r="II218" s="30"/>
      <c r="IJ218" s="30"/>
      <c r="IK218" s="30"/>
      <c r="IL218" s="30"/>
      <c r="IM218" s="30"/>
      <c r="IN218" s="30"/>
      <c r="IO218" s="30"/>
      <c r="IP218" s="30"/>
    </row>
    <row r="219" spans="1:250" ht="21" customHeight="1" x14ac:dyDescent="0.15">
      <c r="A219" s="53"/>
      <c r="B219" s="126"/>
      <c r="C219" s="244" t="s">
        <v>306</v>
      </c>
      <c r="D219" s="238">
        <f t="shared" si="25"/>
        <v>2</v>
      </c>
      <c r="E219" s="48">
        <f t="shared" si="26"/>
        <v>3.0303030303030304E-2</v>
      </c>
      <c r="F219" s="48"/>
      <c r="G219" s="48"/>
      <c r="H219" s="48"/>
      <c r="I219" s="48"/>
      <c r="J219" s="30"/>
      <c r="K219" s="189"/>
      <c r="L219" s="220"/>
      <c r="M219" s="221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1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225"/>
      <c r="AZ219" s="30"/>
      <c r="BA219" s="30"/>
      <c r="BB219" s="30"/>
      <c r="BC219" s="30"/>
      <c r="BD219" s="30"/>
      <c r="BE219" s="30"/>
      <c r="BF219" s="225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  <c r="GA219" s="30"/>
      <c r="GB219" s="30"/>
      <c r="GC219" s="30"/>
      <c r="GD219" s="30"/>
      <c r="GE219" s="30"/>
      <c r="GF219" s="30"/>
      <c r="GG219" s="30"/>
      <c r="GH219" s="30"/>
      <c r="GI219" s="30"/>
      <c r="GJ219" s="30"/>
      <c r="GK219" s="30"/>
      <c r="GL219" s="30"/>
      <c r="GM219" s="30"/>
      <c r="GN219" s="30"/>
      <c r="GO219" s="30"/>
      <c r="GP219" s="30"/>
      <c r="GQ219" s="30"/>
      <c r="GR219" s="30"/>
      <c r="GS219" s="30"/>
      <c r="GT219" s="30"/>
      <c r="GU219" s="30"/>
      <c r="GV219" s="30"/>
      <c r="GW219" s="30"/>
      <c r="GX219" s="30"/>
      <c r="GY219" s="30"/>
      <c r="GZ219" s="30"/>
      <c r="HA219" s="30"/>
      <c r="HB219" s="30"/>
      <c r="HC219" s="30"/>
      <c r="HD219" s="30"/>
      <c r="HE219" s="30"/>
      <c r="HF219" s="30"/>
      <c r="HG219" s="30"/>
      <c r="HH219" s="30"/>
      <c r="HI219" s="30"/>
      <c r="HJ219" s="30"/>
      <c r="HK219" s="30"/>
      <c r="HL219" s="30"/>
      <c r="HM219" s="30"/>
      <c r="HN219" s="30"/>
      <c r="HO219" s="30"/>
      <c r="HP219" s="30"/>
      <c r="HQ219" s="30"/>
      <c r="HR219" s="30"/>
      <c r="HS219" s="30"/>
      <c r="HT219" s="30"/>
      <c r="HU219" s="30"/>
      <c r="HV219" s="30"/>
      <c r="HW219" s="30"/>
      <c r="HX219" s="30"/>
      <c r="HY219" s="30"/>
      <c r="HZ219" s="30"/>
      <c r="IA219" s="30"/>
      <c r="IB219" s="30"/>
      <c r="IC219" s="30"/>
      <c r="ID219" s="30"/>
      <c r="IE219" s="30"/>
      <c r="IF219" s="30"/>
      <c r="IG219" s="30"/>
      <c r="IH219" s="30"/>
      <c r="II219" s="30"/>
      <c r="IJ219" s="30"/>
      <c r="IK219" s="30"/>
      <c r="IL219" s="30"/>
      <c r="IM219" s="30"/>
      <c r="IN219" s="30"/>
      <c r="IO219" s="30"/>
      <c r="IP219" s="30"/>
    </row>
    <row r="220" spans="1:250" ht="21" customHeight="1" x14ac:dyDescent="0.15">
      <c r="A220" s="53"/>
      <c r="B220" s="126"/>
      <c r="C220" s="244" t="s">
        <v>276</v>
      </c>
      <c r="D220" s="238">
        <f t="shared" si="25"/>
        <v>1</v>
      </c>
      <c r="E220" s="48">
        <f t="shared" si="26"/>
        <v>1.5151515151515152E-2</v>
      </c>
      <c r="F220" s="48"/>
      <c r="G220" s="48"/>
      <c r="H220" s="48"/>
      <c r="I220" s="48"/>
      <c r="J220" s="30"/>
      <c r="K220" s="189"/>
      <c r="L220" s="220"/>
      <c r="M220" s="221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1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225"/>
      <c r="AZ220" s="30"/>
      <c r="BA220" s="30"/>
      <c r="BB220" s="30"/>
      <c r="BC220" s="30"/>
      <c r="BD220" s="30"/>
      <c r="BE220" s="30"/>
      <c r="BF220" s="225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  <c r="GA220" s="30"/>
      <c r="GB220" s="30"/>
      <c r="GC220" s="30"/>
      <c r="GD220" s="30"/>
      <c r="GE220" s="30"/>
      <c r="GF220" s="30"/>
      <c r="GG220" s="30"/>
      <c r="GH220" s="30"/>
      <c r="GI220" s="30"/>
      <c r="GJ220" s="30"/>
      <c r="GK220" s="30"/>
      <c r="GL220" s="30"/>
      <c r="GM220" s="30"/>
      <c r="GN220" s="30"/>
      <c r="GO220" s="30"/>
      <c r="GP220" s="30"/>
      <c r="GQ220" s="30"/>
      <c r="GR220" s="30"/>
      <c r="GS220" s="30"/>
      <c r="GT220" s="30"/>
      <c r="GU220" s="30"/>
      <c r="GV220" s="30"/>
      <c r="GW220" s="30"/>
      <c r="GX220" s="30"/>
      <c r="GY220" s="30"/>
      <c r="GZ220" s="30"/>
      <c r="HA220" s="30"/>
      <c r="HB220" s="30"/>
      <c r="HC220" s="30"/>
      <c r="HD220" s="30"/>
      <c r="HE220" s="30"/>
      <c r="HF220" s="30"/>
      <c r="HG220" s="30"/>
      <c r="HH220" s="30"/>
      <c r="HI220" s="30"/>
      <c r="HJ220" s="30"/>
      <c r="HK220" s="30"/>
      <c r="HL220" s="30"/>
      <c r="HM220" s="30"/>
      <c r="HN220" s="30"/>
      <c r="HO220" s="30"/>
      <c r="HP220" s="30"/>
      <c r="HQ220" s="30"/>
      <c r="HR220" s="30"/>
      <c r="HS220" s="30"/>
      <c r="HT220" s="30"/>
      <c r="HU220" s="30"/>
      <c r="HV220" s="30"/>
      <c r="HW220" s="30"/>
      <c r="HX220" s="30"/>
      <c r="HY220" s="30"/>
      <c r="HZ220" s="30"/>
      <c r="IA220" s="30"/>
      <c r="IB220" s="30"/>
      <c r="IC220" s="30"/>
      <c r="ID220" s="30"/>
      <c r="IE220" s="30"/>
      <c r="IF220" s="30"/>
      <c r="IG220" s="30"/>
      <c r="IH220" s="30"/>
      <c r="II220" s="30"/>
      <c r="IJ220" s="30"/>
      <c r="IK220" s="30"/>
      <c r="IL220" s="30"/>
      <c r="IM220" s="30"/>
      <c r="IN220" s="30"/>
      <c r="IO220" s="30"/>
      <c r="IP220" s="30"/>
    </row>
    <row r="221" spans="1:250" ht="21" customHeight="1" x14ac:dyDescent="0.15">
      <c r="A221" s="53"/>
      <c r="B221" s="126"/>
      <c r="C221" s="244" t="s">
        <v>47</v>
      </c>
      <c r="D221" s="235">
        <f t="shared" si="25"/>
        <v>4</v>
      </c>
      <c r="E221" s="236">
        <f t="shared" si="26"/>
        <v>6.0606060606060608E-2</v>
      </c>
      <c r="F221" s="236"/>
      <c r="G221" s="236"/>
      <c r="H221" s="236"/>
      <c r="I221" s="237"/>
      <c r="J221" s="30"/>
      <c r="K221" s="189"/>
      <c r="L221" s="220"/>
      <c r="M221" s="221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1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225"/>
      <c r="AZ221" s="30"/>
      <c r="BA221" s="30"/>
      <c r="BB221" s="30"/>
      <c r="BC221" s="30"/>
      <c r="BD221" s="30"/>
      <c r="BE221" s="30"/>
      <c r="BF221" s="225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  <c r="GA221" s="30"/>
      <c r="GB221" s="30"/>
      <c r="GC221" s="30"/>
      <c r="GD221" s="30"/>
      <c r="GE221" s="30"/>
      <c r="GF221" s="30"/>
      <c r="GG221" s="30"/>
      <c r="GH221" s="30"/>
      <c r="GI221" s="30"/>
      <c r="GJ221" s="30"/>
      <c r="GK221" s="30"/>
      <c r="GL221" s="30"/>
      <c r="GM221" s="30"/>
      <c r="GN221" s="30"/>
      <c r="GO221" s="30"/>
      <c r="GP221" s="30"/>
      <c r="GQ221" s="30"/>
      <c r="GR221" s="30"/>
      <c r="GS221" s="30"/>
      <c r="GT221" s="30"/>
      <c r="GU221" s="30"/>
      <c r="GV221" s="30"/>
      <c r="GW221" s="30"/>
      <c r="GX221" s="30"/>
      <c r="GY221" s="30"/>
      <c r="GZ221" s="30"/>
      <c r="HA221" s="30"/>
      <c r="HB221" s="30"/>
      <c r="HC221" s="30"/>
      <c r="HD221" s="30"/>
      <c r="HE221" s="30"/>
      <c r="HF221" s="30"/>
      <c r="HG221" s="30"/>
      <c r="HH221" s="30"/>
      <c r="HI221" s="30"/>
      <c r="HJ221" s="30"/>
      <c r="HK221" s="30"/>
      <c r="HL221" s="30"/>
      <c r="HM221" s="30"/>
      <c r="HN221" s="30"/>
      <c r="HO221" s="30"/>
      <c r="HP221" s="30"/>
      <c r="HQ221" s="30"/>
      <c r="HR221" s="30"/>
      <c r="HS221" s="30"/>
      <c r="HT221" s="30"/>
      <c r="HU221" s="30"/>
      <c r="HV221" s="30"/>
      <c r="HW221" s="30"/>
      <c r="HX221" s="30"/>
      <c r="HY221" s="30"/>
      <c r="HZ221" s="30"/>
      <c r="IA221" s="30"/>
      <c r="IB221" s="30"/>
      <c r="IC221" s="30"/>
      <c r="ID221" s="30"/>
      <c r="IE221" s="30"/>
      <c r="IF221" s="30"/>
      <c r="IG221" s="30"/>
      <c r="IH221" s="30"/>
      <c r="II221" s="30"/>
      <c r="IJ221" s="30"/>
      <c r="IK221" s="30"/>
      <c r="IL221" s="30"/>
      <c r="IM221" s="30"/>
      <c r="IN221" s="30"/>
      <c r="IO221" s="30"/>
      <c r="IP221" s="30"/>
    </row>
    <row r="222" spans="1:250" ht="21" customHeight="1" x14ac:dyDescent="0.15">
      <c r="A222" s="53"/>
      <c r="B222" s="126"/>
      <c r="C222" s="244" t="s">
        <v>72</v>
      </c>
      <c r="D222" s="238">
        <f t="shared" si="25"/>
        <v>5</v>
      </c>
      <c r="E222" s="48">
        <f t="shared" si="26"/>
        <v>7.575757575757576E-2</v>
      </c>
      <c r="F222" s="48"/>
      <c r="G222" s="48"/>
      <c r="H222" s="48"/>
      <c r="I222" s="48"/>
      <c r="J222" s="30"/>
      <c r="K222" s="189"/>
      <c r="L222" s="220"/>
      <c r="M222" s="221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1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225"/>
      <c r="AZ222" s="30"/>
      <c r="BA222" s="30"/>
      <c r="BB222" s="30"/>
      <c r="BC222" s="30"/>
      <c r="BD222" s="30"/>
      <c r="BE222" s="30"/>
      <c r="BF222" s="225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  <c r="GA222" s="30"/>
      <c r="GB222" s="30"/>
      <c r="GC222" s="30"/>
      <c r="GD222" s="30"/>
      <c r="GE222" s="30"/>
      <c r="GF222" s="30"/>
      <c r="GG222" s="30"/>
      <c r="GH222" s="30"/>
      <c r="GI222" s="30"/>
      <c r="GJ222" s="30"/>
      <c r="GK222" s="30"/>
      <c r="GL222" s="30"/>
      <c r="GM222" s="30"/>
      <c r="GN222" s="30"/>
      <c r="GO222" s="30"/>
      <c r="GP222" s="30"/>
      <c r="GQ222" s="30"/>
      <c r="GR222" s="30"/>
      <c r="GS222" s="30"/>
      <c r="GT222" s="30"/>
      <c r="GU222" s="30"/>
      <c r="GV222" s="30"/>
      <c r="GW222" s="30"/>
      <c r="GX222" s="30"/>
      <c r="GY222" s="30"/>
      <c r="GZ222" s="30"/>
      <c r="HA222" s="30"/>
      <c r="HB222" s="30"/>
      <c r="HC222" s="30"/>
      <c r="HD222" s="30"/>
      <c r="HE222" s="30"/>
      <c r="HF222" s="30"/>
      <c r="HG222" s="30"/>
      <c r="HH222" s="30"/>
      <c r="HI222" s="30"/>
      <c r="HJ222" s="30"/>
      <c r="HK222" s="30"/>
      <c r="HL222" s="30"/>
      <c r="HM222" s="30"/>
      <c r="HN222" s="30"/>
      <c r="HO222" s="30"/>
      <c r="HP222" s="30"/>
      <c r="HQ222" s="30"/>
      <c r="HR222" s="30"/>
      <c r="HS222" s="30"/>
      <c r="HT222" s="30"/>
      <c r="HU222" s="30"/>
      <c r="HV222" s="30"/>
      <c r="HW222" s="30"/>
      <c r="HX222" s="30"/>
      <c r="HY222" s="30"/>
      <c r="HZ222" s="30"/>
      <c r="IA222" s="30"/>
      <c r="IB222" s="30"/>
      <c r="IC222" s="30"/>
      <c r="ID222" s="30"/>
      <c r="IE222" s="30"/>
      <c r="IF222" s="30"/>
      <c r="IG222" s="30"/>
      <c r="IH222" s="30"/>
      <c r="II222" s="30"/>
      <c r="IJ222" s="30"/>
      <c r="IK222" s="30"/>
      <c r="IL222" s="30"/>
      <c r="IM222" s="30"/>
      <c r="IN222" s="30"/>
      <c r="IO222" s="30"/>
      <c r="IP222" s="30"/>
    </row>
    <row r="223" spans="1:250" ht="21" customHeight="1" x14ac:dyDescent="0.15">
      <c r="A223" s="53"/>
      <c r="B223" s="126"/>
      <c r="C223" s="244" t="s">
        <v>103</v>
      </c>
      <c r="D223" s="238">
        <f t="shared" si="25"/>
        <v>4</v>
      </c>
      <c r="E223" s="48">
        <f t="shared" si="26"/>
        <v>6.0606060606060608E-2</v>
      </c>
      <c r="F223" s="48"/>
      <c r="G223" s="48"/>
      <c r="H223" s="48"/>
      <c r="I223" s="48"/>
      <c r="J223" s="30"/>
      <c r="K223" s="189"/>
      <c r="L223" s="220"/>
      <c r="M223" s="221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1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225"/>
      <c r="AZ223" s="30"/>
      <c r="BA223" s="30"/>
      <c r="BB223" s="30"/>
      <c r="BC223" s="30"/>
      <c r="BD223" s="30"/>
      <c r="BE223" s="30"/>
      <c r="BF223" s="225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0"/>
      <c r="GG223" s="30"/>
      <c r="GH223" s="30"/>
      <c r="GI223" s="30"/>
      <c r="GJ223" s="30"/>
      <c r="GK223" s="30"/>
      <c r="GL223" s="30"/>
      <c r="GM223" s="30"/>
      <c r="GN223" s="30"/>
      <c r="GO223" s="30"/>
      <c r="GP223" s="30"/>
      <c r="GQ223" s="30"/>
      <c r="GR223" s="30"/>
      <c r="GS223" s="30"/>
      <c r="GT223" s="30"/>
      <c r="GU223" s="30"/>
      <c r="GV223" s="30"/>
      <c r="GW223" s="30"/>
      <c r="GX223" s="30"/>
      <c r="GY223" s="30"/>
      <c r="GZ223" s="30"/>
      <c r="HA223" s="30"/>
      <c r="HB223" s="30"/>
      <c r="HC223" s="30"/>
      <c r="HD223" s="30"/>
      <c r="HE223" s="30"/>
      <c r="HF223" s="30"/>
      <c r="HG223" s="30"/>
      <c r="HH223" s="30"/>
      <c r="HI223" s="30"/>
      <c r="HJ223" s="30"/>
      <c r="HK223" s="30"/>
      <c r="HL223" s="30"/>
      <c r="HM223" s="30"/>
      <c r="HN223" s="30"/>
      <c r="HO223" s="30"/>
      <c r="HP223" s="30"/>
      <c r="HQ223" s="30"/>
      <c r="HR223" s="30"/>
      <c r="HS223" s="30"/>
      <c r="HT223" s="30"/>
      <c r="HU223" s="30"/>
      <c r="HV223" s="30"/>
      <c r="HW223" s="30"/>
      <c r="HX223" s="30"/>
      <c r="HY223" s="30"/>
      <c r="HZ223" s="30"/>
      <c r="IA223" s="30"/>
      <c r="IB223" s="30"/>
      <c r="IC223" s="30"/>
      <c r="ID223" s="30"/>
      <c r="IE223" s="30"/>
      <c r="IF223" s="30"/>
      <c r="IG223" s="30"/>
      <c r="IH223" s="30"/>
      <c r="II223" s="30"/>
      <c r="IJ223" s="30"/>
      <c r="IK223" s="30"/>
      <c r="IL223" s="30"/>
      <c r="IM223" s="30"/>
      <c r="IN223" s="30"/>
      <c r="IO223" s="30"/>
      <c r="IP223" s="30"/>
    </row>
    <row r="224" spans="1:250" ht="21" customHeight="1" x14ac:dyDescent="0.15">
      <c r="A224" s="53"/>
      <c r="B224" s="126"/>
      <c r="C224" s="244" t="s">
        <v>115</v>
      </c>
      <c r="D224" s="238">
        <f t="shared" si="25"/>
        <v>2</v>
      </c>
      <c r="E224" s="48">
        <f t="shared" si="26"/>
        <v>3.0303030303030304E-2</v>
      </c>
      <c r="F224" s="48"/>
      <c r="G224" s="48"/>
      <c r="H224" s="48"/>
      <c r="I224" s="48"/>
      <c r="J224" s="30"/>
      <c r="K224" s="189"/>
      <c r="L224" s="220"/>
      <c r="M224" s="221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1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225"/>
      <c r="AZ224" s="30"/>
      <c r="BA224" s="30"/>
      <c r="BB224" s="30"/>
      <c r="BC224" s="30"/>
      <c r="BD224" s="30"/>
      <c r="BE224" s="30"/>
      <c r="BF224" s="225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  <c r="GA224" s="30"/>
      <c r="GB224" s="30"/>
      <c r="GC224" s="30"/>
      <c r="GD224" s="30"/>
      <c r="GE224" s="30"/>
      <c r="GF224" s="30"/>
      <c r="GG224" s="30"/>
      <c r="GH224" s="30"/>
      <c r="GI224" s="30"/>
      <c r="GJ224" s="30"/>
      <c r="GK224" s="30"/>
      <c r="GL224" s="30"/>
      <c r="GM224" s="30"/>
      <c r="GN224" s="30"/>
      <c r="GO224" s="30"/>
      <c r="GP224" s="30"/>
      <c r="GQ224" s="30"/>
      <c r="GR224" s="30"/>
      <c r="GS224" s="30"/>
      <c r="GT224" s="30"/>
      <c r="GU224" s="30"/>
      <c r="GV224" s="30"/>
      <c r="GW224" s="30"/>
      <c r="GX224" s="30"/>
      <c r="GY224" s="30"/>
      <c r="GZ224" s="30"/>
      <c r="HA224" s="30"/>
      <c r="HB224" s="30"/>
      <c r="HC224" s="30"/>
      <c r="HD224" s="30"/>
      <c r="HE224" s="30"/>
      <c r="HF224" s="30"/>
      <c r="HG224" s="30"/>
      <c r="HH224" s="30"/>
      <c r="HI224" s="30"/>
      <c r="HJ224" s="30"/>
      <c r="HK224" s="30"/>
      <c r="HL224" s="30"/>
      <c r="HM224" s="30"/>
      <c r="HN224" s="30"/>
      <c r="HO224" s="30"/>
      <c r="HP224" s="30"/>
      <c r="HQ224" s="30"/>
      <c r="HR224" s="30"/>
      <c r="HS224" s="30"/>
      <c r="HT224" s="30"/>
      <c r="HU224" s="30"/>
      <c r="HV224" s="30"/>
      <c r="HW224" s="30"/>
      <c r="HX224" s="30"/>
      <c r="HY224" s="30"/>
      <c r="HZ224" s="30"/>
      <c r="IA224" s="30"/>
      <c r="IB224" s="30"/>
      <c r="IC224" s="30"/>
      <c r="ID224" s="30"/>
      <c r="IE224" s="30"/>
      <c r="IF224" s="30"/>
      <c r="IG224" s="30"/>
      <c r="IH224" s="30"/>
      <c r="II224" s="30"/>
      <c r="IJ224" s="30"/>
      <c r="IK224" s="30"/>
      <c r="IL224" s="30"/>
      <c r="IM224" s="30"/>
      <c r="IN224" s="30"/>
      <c r="IO224" s="30"/>
      <c r="IP224" s="30"/>
    </row>
    <row r="225" spans="1:250" ht="21" customHeight="1" x14ac:dyDescent="0.15">
      <c r="A225" s="53"/>
      <c r="B225" s="126"/>
      <c r="C225" s="244" t="s">
        <v>281</v>
      </c>
      <c r="D225" s="238">
        <f t="shared" si="25"/>
        <v>2</v>
      </c>
      <c r="E225" s="48">
        <f t="shared" si="26"/>
        <v>3.0303030303030304E-2</v>
      </c>
      <c r="F225" s="48"/>
      <c r="G225" s="48"/>
      <c r="H225" s="48"/>
      <c r="I225" s="48"/>
      <c r="J225" s="30"/>
      <c r="K225" s="189"/>
      <c r="L225" s="220"/>
      <c r="M225" s="221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1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225"/>
      <c r="AZ225" s="30"/>
      <c r="BA225" s="30"/>
      <c r="BB225" s="30"/>
      <c r="BC225" s="30"/>
      <c r="BD225" s="30"/>
      <c r="BE225" s="30"/>
      <c r="BF225" s="225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  <c r="GA225" s="30"/>
      <c r="GB225" s="30"/>
      <c r="GC225" s="30"/>
      <c r="GD225" s="30"/>
      <c r="GE225" s="30"/>
      <c r="GF225" s="30"/>
      <c r="GG225" s="30"/>
      <c r="GH225" s="30"/>
      <c r="GI225" s="30"/>
      <c r="GJ225" s="30"/>
      <c r="GK225" s="30"/>
      <c r="GL225" s="30"/>
      <c r="GM225" s="30"/>
      <c r="GN225" s="30"/>
      <c r="GO225" s="30"/>
      <c r="GP225" s="30"/>
      <c r="GQ225" s="30"/>
      <c r="GR225" s="30"/>
      <c r="GS225" s="30"/>
      <c r="GT225" s="30"/>
      <c r="GU225" s="30"/>
      <c r="GV225" s="30"/>
      <c r="GW225" s="30"/>
      <c r="GX225" s="30"/>
      <c r="GY225" s="30"/>
      <c r="GZ225" s="30"/>
      <c r="HA225" s="30"/>
      <c r="HB225" s="30"/>
      <c r="HC225" s="30"/>
      <c r="HD225" s="30"/>
      <c r="HE225" s="30"/>
      <c r="HF225" s="30"/>
      <c r="HG225" s="30"/>
      <c r="HH225" s="30"/>
      <c r="HI225" s="30"/>
      <c r="HJ225" s="30"/>
      <c r="HK225" s="30"/>
      <c r="HL225" s="30"/>
      <c r="HM225" s="30"/>
      <c r="HN225" s="30"/>
      <c r="HO225" s="30"/>
      <c r="HP225" s="30"/>
      <c r="HQ225" s="30"/>
      <c r="HR225" s="30"/>
      <c r="HS225" s="30"/>
      <c r="HT225" s="30"/>
      <c r="HU225" s="30"/>
      <c r="HV225" s="30"/>
      <c r="HW225" s="30"/>
      <c r="HX225" s="30"/>
      <c r="HY225" s="30"/>
      <c r="HZ225" s="30"/>
      <c r="IA225" s="30"/>
      <c r="IB225" s="30"/>
      <c r="IC225" s="30"/>
      <c r="ID225" s="30"/>
      <c r="IE225" s="30"/>
      <c r="IF225" s="30"/>
      <c r="IG225" s="30"/>
      <c r="IH225" s="30"/>
      <c r="II225" s="30"/>
      <c r="IJ225" s="30"/>
      <c r="IK225" s="30"/>
      <c r="IL225" s="30"/>
      <c r="IM225" s="30"/>
      <c r="IN225" s="30"/>
      <c r="IO225" s="30"/>
      <c r="IP225" s="30"/>
    </row>
    <row r="226" spans="1:250" ht="21" customHeight="1" x14ac:dyDescent="0.15">
      <c r="A226" s="53"/>
      <c r="B226" s="126"/>
      <c r="C226" s="244" t="s">
        <v>301</v>
      </c>
      <c r="D226" s="238">
        <f t="shared" si="25"/>
        <v>3</v>
      </c>
      <c r="E226" s="48">
        <f t="shared" si="26"/>
        <v>4.5454545454545456E-2</v>
      </c>
      <c r="F226" s="48"/>
      <c r="G226" s="48"/>
      <c r="H226" s="48"/>
      <c r="I226" s="48"/>
      <c r="J226" s="30"/>
      <c r="K226" s="189"/>
      <c r="L226" s="220"/>
      <c r="M226" s="221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1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225"/>
      <c r="AZ226" s="30"/>
      <c r="BA226" s="30"/>
      <c r="BB226" s="30"/>
      <c r="BC226" s="30"/>
      <c r="BD226" s="30"/>
      <c r="BE226" s="30"/>
      <c r="BF226" s="225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30"/>
      <c r="GC226" s="30"/>
      <c r="GD226" s="30"/>
      <c r="GE226" s="30"/>
      <c r="GF226" s="30"/>
      <c r="GG226" s="30"/>
      <c r="GH226" s="30"/>
      <c r="GI226" s="30"/>
      <c r="GJ226" s="30"/>
      <c r="GK226" s="30"/>
      <c r="GL226" s="30"/>
      <c r="GM226" s="30"/>
      <c r="GN226" s="30"/>
      <c r="GO226" s="30"/>
      <c r="GP226" s="30"/>
      <c r="GQ226" s="30"/>
      <c r="GR226" s="30"/>
      <c r="GS226" s="30"/>
      <c r="GT226" s="30"/>
      <c r="GU226" s="30"/>
      <c r="GV226" s="30"/>
      <c r="GW226" s="30"/>
      <c r="GX226" s="30"/>
      <c r="GY226" s="30"/>
      <c r="GZ226" s="30"/>
      <c r="HA226" s="30"/>
      <c r="HB226" s="30"/>
      <c r="HC226" s="30"/>
      <c r="HD226" s="30"/>
      <c r="HE226" s="30"/>
      <c r="HF226" s="30"/>
      <c r="HG226" s="30"/>
      <c r="HH226" s="30"/>
      <c r="HI226" s="30"/>
      <c r="HJ226" s="30"/>
      <c r="HK226" s="30"/>
      <c r="HL226" s="30"/>
      <c r="HM226" s="30"/>
      <c r="HN226" s="30"/>
      <c r="HO226" s="30"/>
      <c r="HP226" s="30"/>
      <c r="HQ226" s="30"/>
      <c r="HR226" s="30"/>
      <c r="HS226" s="30"/>
      <c r="HT226" s="30"/>
      <c r="HU226" s="30"/>
      <c r="HV226" s="30"/>
      <c r="HW226" s="30"/>
      <c r="HX226" s="30"/>
      <c r="HY226" s="30"/>
      <c r="HZ226" s="30"/>
      <c r="IA226" s="30"/>
      <c r="IB226" s="30"/>
      <c r="IC226" s="30"/>
      <c r="ID226" s="30"/>
      <c r="IE226" s="30"/>
      <c r="IF226" s="30"/>
      <c r="IG226" s="30"/>
      <c r="IH226" s="30"/>
      <c r="II226" s="30"/>
      <c r="IJ226" s="30"/>
      <c r="IK226" s="30"/>
      <c r="IL226" s="30"/>
      <c r="IM226" s="30"/>
      <c r="IN226" s="30"/>
      <c r="IO226" s="30"/>
      <c r="IP226" s="30"/>
    </row>
    <row r="227" spans="1:250" ht="21" customHeight="1" x14ac:dyDescent="0.15">
      <c r="A227" s="53"/>
      <c r="B227" s="126"/>
      <c r="C227" s="244" t="s">
        <v>128</v>
      </c>
      <c r="D227" s="238">
        <f t="shared" si="25"/>
        <v>4</v>
      </c>
      <c r="E227" s="48">
        <f t="shared" si="26"/>
        <v>6.0606060606060608E-2</v>
      </c>
      <c r="F227" s="48"/>
      <c r="G227" s="48"/>
      <c r="H227" s="48"/>
      <c r="I227" s="48"/>
      <c r="J227" s="30"/>
      <c r="K227" s="189"/>
      <c r="L227" s="220"/>
      <c r="M227" s="221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1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225"/>
      <c r="AZ227" s="30"/>
      <c r="BA227" s="30"/>
      <c r="BB227" s="30"/>
      <c r="BC227" s="30"/>
      <c r="BD227" s="30"/>
      <c r="BE227" s="30"/>
      <c r="BF227" s="225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/>
      <c r="EW227" s="30"/>
      <c r="EX227" s="30"/>
      <c r="EY227" s="30"/>
      <c r="EZ227" s="30"/>
      <c r="FA227" s="30"/>
      <c r="FB227" s="30"/>
      <c r="FC227" s="30"/>
      <c r="FD227" s="30"/>
      <c r="FE227" s="30"/>
      <c r="FF227" s="30"/>
      <c r="FG227" s="30"/>
      <c r="FH227" s="30"/>
      <c r="FI227" s="30"/>
      <c r="FJ227" s="30"/>
      <c r="FK227" s="30"/>
      <c r="FL227" s="30"/>
      <c r="FM227" s="30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  <c r="GA227" s="30"/>
      <c r="GB227" s="30"/>
      <c r="GC227" s="30"/>
      <c r="GD227" s="30"/>
      <c r="GE227" s="30"/>
      <c r="GF227" s="30"/>
      <c r="GG227" s="30"/>
      <c r="GH227" s="30"/>
      <c r="GI227" s="30"/>
      <c r="GJ227" s="30"/>
      <c r="GK227" s="30"/>
      <c r="GL227" s="30"/>
      <c r="GM227" s="30"/>
      <c r="GN227" s="30"/>
      <c r="GO227" s="30"/>
      <c r="GP227" s="30"/>
      <c r="GQ227" s="30"/>
      <c r="GR227" s="30"/>
      <c r="GS227" s="30"/>
      <c r="GT227" s="30"/>
      <c r="GU227" s="30"/>
      <c r="GV227" s="30"/>
      <c r="GW227" s="30"/>
      <c r="GX227" s="30"/>
      <c r="GY227" s="30"/>
      <c r="GZ227" s="30"/>
      <c r="HA227" s="30"/>
      <c r="HB227" s="30"/>
      <c r="HC227" s="30"/>
      <c r="HD227" s="30"/>
      <c r="HE227" s="30"/>
      <c r="HF227" s="30"/>
      <c r="HG227" s="30"/>
      <c r="HH227" s="30"/>
      <c r="HI227" s="30"/>
      <c r="HJ227" s="30"/>
      <c r="HK227" s="30"/>
      <c r="HL227" s="30"/>
      <c r="HM227" s="30"/>
      <c r="HN227" s="30"/>
      <c r="HO227" s="30"/>
      <c r="HP227" s="30"/>
      <c r="HQ227" s="30"/>
      <c r="HR227" s="30"/>
      <c r="HS227" s="30"/>
      <c r="HT227" s="30"/>
      <c r="HU227" s="30"/>
      <c r="HV227" s="30"/>
      <c r="HW227" s="30"/>
      <c r="HX227" s="30"/>
      <c r="HY227" s="30"/>
      <c r="HZ227" s="30"/>
      <c r="IA227" s="30"/>
      <c r="IB227" s="30"/>
      <c r="IC227" s="30"/>
      <c r="ID227" s="30"/>
      <c r="IE227" s="30"/>
      <c r="IF227" s="30"/>
      <c r="IG227" s="30"/>
      <c r="IH227" s="30"/>
      <c r="II227" s="30"/>
      <c r="IJ227" s="30"/>
      <c r="IK227" s="30"/>
      <c r="IL227" s="30"/>
      <c r="IM227" s="30"/>
      <c r="IN227" s="30"/>
      <c r="IO227" s="30"/>
      <c r="IP227" s="30"/>
    </row>
    <row r="228" spans="1:250" ht="21" customHeight="1" x14ac:dyDescent="0.15">
      <c r="A228" s="53"/>
      <c r="B228" s="126"/>
      <c r="C228" s="244" t="s">
        <v>107</v>
      </c>
      <c r="D228" s="238">
        <f t="shared" si="25"/>
        <v>4</v>
      </c>
      <c r="E228" s="48">
        <f t="shared" si="26"/>
        <v>6.0606060606060608E-2</v>
      </c>
      <c r="F228" s="48"/>
      <c r="G228" s="48"/>
      <c r="H228" s="48"/>
      <c r="I228" s="48"/>
      <c r="J228" s="30"/>
      <c r="K228" s="189"/>
      <c r="L228" s="220"/>
      <c r="M228" s="221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1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225"/>
      <c r="AZ228" s="30"/>
      <c r="BA228" s="30"/>
      <c r="BB228" s="30"/>
      <c r="BC228" s="30"/>
      <c r="BD228" s="30"/>
      <c r="BE228" s="30"/>
      <c r="BF228" s="225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/>
      <c r="EW228" s="30"/>
      <c r="EX228" s="30"/>
      <c r="EY228" s="30"/>
      <c r="EZ228" s="30"/>
      <c r="FA228" s="30"/>
      <c r="FB228" s="30"/>
      <c r="FC228" s="30"/>
      <c r="FD228" s="30"/>
      <c r="FE228" s="30"/>
      <c r="FF228" s="30"/>
      <c r="FG228" s="30"/>
      <c r="FH228" s="30"/>
      <c r="FI228" s="30"/>
      <c r="FJ228" s="30"/>
      <c r="FK228" s="30"/>
      <c r="FL228" s="30"/>
      <c r="FM228" s="30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  <c r="GA228" s="30"/>
      <c r="GB228" s="30"/>
      <c r="GC228" s="30"/>
      <c r="GD228" s="30"/>
      <c r="GE228" s="30"/>
      <c r="GF228" s="30"/>
      <c r="GG228" s="30"/>
      <c r="GH228" s="30"/>
      <c r="GI228" s="30"/>
      <c r="GJ228" s="30"/>
      <c r="GK228" s="30"/>
      <c r="GL228" s="30"/>
      <c r="GM228" s="30"/>
      <c r="GN228" s="30"/>
      <c r="GO228" s="30"/>
      <c r="GP228" s="30"/>
      <c r="GQ228" s="30"/>
      <c r="GR228" s="30"/>
      <c r="GS228" s="30"/>
      <c r="GT228" s="30"/>
      <c r="GU228" s="30"/>
      <c r="GV228" s="30"/>
      <c r="GW228" s="30"/>
      <c r="GX228" s="30"/>
      <c r="GY228" s="30"/>
      <c r="GZ228" s="30"/>
      <c r="HA228" s="30"/>
      <c r="HB228" s="30"/>
      <c r="HC228" s="30"/>
      <c r="HD228" s="30"/>
      <c r="HE228" s="30"/>
      <c r="HF228" s="30"/>
      <c r="HG228" s="30"/>
      <c r="HH228" s="30"/>
      <c r="HI228" s="30"/>
      <c r="HJ228" s="30"/>
      <c r="HK228" s="30"/>
      <c r="HL228" s="30"/>
      <c r="HM228" s="30"/>
      <c r="HN228" s="30"/>
      <c r="HO228" s="30"/>
      <c r="HP228" s="30"/>
      <c r="HQ228" s="30"/>
      <c r="HR228" s="30"/>
      <c r="HS228" s="30"/>
      <c r="HT228" s="30"/>
      <c r="HU228" s="30"/>
      <c r="HV228" s="30"/>
      <c r="HW228" s="30"/>
      <c r="HX228" s="30"/>
      <c r="HY228" s="30"/>
      <c r="HZ228" s="30"/>
      <c r="IA228" s="30"/>
      <c r="IB228" s="30"/>
      <c r="IC228" s="30"/>
      <c r="ID228" s="30"/>
      <c r="IE228" s="30"/>
      <c r="IF228" s="30"/>
      <c r="IG228" s="30"/>
      <c r="IH228" s="30"/>
      <c r="II228" s="30"/>
      <c r="IJ228" s="30"/>
      <c r="IK228" s="30"/>
      <c r="IL228" s="30"/>
      <c r="IM228" s="30"/>
      <c r="IN228" s="30"/>
      <c r="IO228" s="30"/>
      <c r="IP228" s="30"/>
    </row>
    <row r="229" spans="1:250" ht="21" customHeight="1" x14ac:dyDescent="0.15">
      <c r="A229" s="53"/>
      <c r="B229" s="126"/>
      <c r="C229" s="244" t="s">
        <v>124</v>
      </c>
      <c r="D229" s="238">
        <f t="shared" si="25"/>
        <v>3</v>
      </c>
      <c r="E229" s="48">
        <f t="shared" si="26"/>
        <v>4.5454545454545456E-2</v>
      </c>
      <c r="F229" s="48"/>
      <c r="G229" s="48"/>
      <c r="H229" s="48"/>
      <c r="I229" s="48"/>
      <c r="J229" s="30"/>
      <c r="K229" s="189"/>
      <c r="L229" s="220"/>
      <c r="M229" s="221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1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225"/>
      <c r="AZ229" s="30"/>
      <c r="BA229" s="30"/>
      <c r="BB229" s="30"/>
      <c r="BC229" s="30"/>
      <c r="BD229" s="30"/>
      <c r="BE229" s="30"/>
      <c r="BF229" s="225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/>
      <c r="EW229" s="30"/>
      <c r="EX229" s="30"/>
      <c r="EY229" s="30"/>
      <c r="EZ229" s="30"/>
      <c r="FA229" s="30"/>
      <c r="FB229" s="30"/>
      <c r="FC229" s="30"/>
      <c r="FD229" s="30"/>
      <c r="FE229" s="30"/>
      <c r="FF229" s="30"/>
      <c r="FG229" s="30"/>
      <c r="FH229" s="30"/>
      <c r="FI229" s="30"/>
      <c r="FJ229" s="30"/>
      <c r="FK229" s="30"/>
      <c r="FL229" s="30"/>
      <c r="FM229" s="30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  <c r="GA229" s="30"/>
      <c r="GB229" s="30"/>
      <c r="GC229" s="30"/>
      <c r="GD229" s="30"/>
      <c r="GE229" s="30"/>
      <c r="GF229" s="30"/>
      <c r="GG229" s="30"/>
      <c r="GH229" s="30"/>
      <c r="GI229" s="30"/>
      <c r="GJ229" s="30"/>
      <c r="GK229" s="30"/>
      <c r="GL229" s="30"/>
      <c r="GM229" s="30"/>
      <c r="GN229" s="30"/>
      <c r="GO229" s="30"/>
      <c r="GP229" s="30"/>
      <c r="GQ229" s="30"/>
      <c r="GR229" s="30"/>
      <c r="GS229" s="30"/>
      <c r="GT229" s="30"/>
      <c r="GU229" s="30"/>
      <c r="GV229" s="30"/>
      <c r="GW229" s="30"/>
      <c r="GX229" s="30"/>
      <c r="GY229" s="30"/>
      <c r="GZ229" s="30"/>
      <c r="HA229" s="30"/>
      <c r="HB229" s="30"/>
      <c r="HC229" s="30"/>
      <c r="HD229" s="30"/>
      <c r="HE229" s="30"/>
      <c r="HF229" s="30"/>
      <c r="HG229" s="30"/>
      <c r="HH229" s="30"/>
      <c r="HI229" s="30"/>
      <c r="HJ229" s="30"/>
      <c r="HK229" s="30"/>
      <c r="HL229" s="30"/>
      <c r="HM229" s="30"/>
      <c r="HN229" s="30"/>
      <c r="HO229" s="30"/>
      <c r="HP229" s="30"/>
      <c r="HQ229" s="30"/>
      <c r="HR229" s="30"/>
      <c r="HS229" s="30"/>
      <c r="HT229" s="30"/>
      <c r="HU229" s="30"/>
      <c r="HV229" s="30"/>
      <c r="HW229" s="30"/>
      <c r="HX229" s="30"/>
      <c r="HY229" s="30"/>
      <c r="HZ229" s="30"/>
      <c r="IA229" s="30"/>
      <c r="IB229" s="30"/>
      <c r="IC229" s="30"/>
      <c r="ID229" s="30"/>
      <c r="IE229" s="30"/>
      <c r="IF229" s="30"/>
      <c r="IG229" s="30"/>
      <c r="IH229" s="30"/>
      <c r="II229" s="30"/>
      <c r="IJ229" s="30"/>
      <c r="IK229" s="30"/>
      <c r="IL229" s="30"/>
      <c r="IM229" s="30"/>
      <c r="IN229" s="30"/>
      <c r="IO229" s="30"/>
      <c r="IP229" s="30"/>
    </row>
    <row r="230" spans="1:250" ht="21" customHeight="1" x14ac:dyDescent="0.15">
      <c r="A230" s="53"/>
      <c r="B230" s="126"/>
      <c r="C230" s="244" t="s">
        <v>120</v>
      </c>
      <c r="D230" s="238">
        <f t="shared" si="25"/>
        <v>4</v>
      </c>
      <c r="E230" s="48">
        <f t="shared" si="26"/>
        <v>6.0606060606060608E-2</v>
      </c>
      <c r="F230" s="48"/>
      <c r="G230" s="48"/>
      <c r="H230" s="48"/>
      <c r="I230" s="48"/>
      <c r="J230" s="30"/>
      <c r="K230" s="189"/>
      <c r="L230" s="220"/>
      <c r="M230" s="221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1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225"/>
      <c r="AZ230" s="30"/>
      <c r="BA230" s="30"/>
      <c r="BB230" s="30"/>
      <c r="BC230" s="30"/>
      <c r="BD230" s="30"/>
      <c r="BE230" s="30"/>
      <c r="BF230" s="225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  <c r="GA230" s="30"/>
      <c r="GB230" s="30"/>
      <c r="GC230" s="30"/>
      <c r="GD230" s="30"/>
      <c r="GE230" s="30"/>
      <c r="GF230" s="30"/>
      <c r="GG230" s="30"/>
      <c r="GH230" s="30"/>
      <c r="GI230" s="30"/>
      <c r="GJ230" s="30"/>
      <c r="GK230" s="30"/>
      <c r="GL230" s="30"/>
      <c r="GM230" s="30"/>
      <c r="GN230" s="30"/>
      <c r="GO230" s="30"/>
      <c r="GP230" s="30"/>
      <c r="GQ230" s="30"/>
      <c r="GR230" s="30"/>
      <c r="GS230" s="30"/>
      <c r="GT230" s="30"/>
      <c r="GU230" s="30"/>
      <c r="GV230" s="30"/>
      <c r="GW230" s="30"/>
      <c r="GX230" s="30"/>
      <c r="GY230" s="30"/>
      <c r="GZ230" s="30"/>
      <c r="HA230" s="30"/>
      <c r="HB230" s="30"/>
      <c r="HC230" s="30"/>
      <c r="HD230" s="30"/>
      <c r="HE230" s="30"/>
      <c r="HF230" s="30"/>
      <c r="HG230" s="30"/>
      <c r="HH230" s="30"/>
      <c r="HI230" s="30"/>
      <c r="HJ230" s="30"/>
      <c r="HK230" s="30"/>
      <c r="HL230" s="30"/>
      <c r="HM230" s="30"/>
      <c r="HN230" s="30"/>
      <c r="HO230" s="30"/>
      <c r="HP230" s="30"/>
      <c r="HQ230" s="30"/>
      <c r="HR230" s="30"/>
      <c r="HS230" s="30"/>
      <c r="HT230" s="30"/>
      <c r="HU230" s="30"/>
      <c r="HV230" s="30"/>
      <c r="HW230" s="30"/>
      <c r="HX230" s="30"/>
      <c r="HY230" s="30"/>
      <c r="HZ230" s="30"/>
      <c r="IA230" s="30"/>
      <c r="IB230" s="30"/>
      <c r="IC230" s="30"/>
      <c r="ID230" s="30"/>
      <c r="IE230" s="30"/>
      <c r="IF230" s="30"/>
      <c r="IG230" s="30"/>
      <c r="IH230" s="30"/>
      <c r="II230" s="30"/>
      <c r="IJ230" s="30"/>
      <c r="IK230" s="30"/>
      <c r="IL230" s="30"/>
      <c r="IM230" s="30"/>
      <c r="IN230" s="30"/>
      <c r="IO230" s="30"/>
      <c r="IP230" s="30"/>
    </row>
    <row r="231" spans="1:250" ht="21" customHeight="1" x14ac:dyDescent="0.15">
      <c r="A231" s="53"/>
      <c r="B231" s="126"/>
      <c r="C231" s="244" t="s">
        <v>268</v>
      </c>
      <c r="D231" s="238">
        <f t="shared" si="25"/>
        <v>5</v>
      </c>
      <c r="E231" s="48">
        <f t="shared" si="26"/>
        <v>7.575757575757576E-2</v>
      </c>
      <c r="F231" s="48"/>
      <c r="G231" s="48"/>
      <c r="H231" s="48"/>
      <c r="I231" s="48"/>
      <c r="J231" s="30"/>
      <c r="K231" s="189"/>
      <c r="L231" s="220"/>
      <c r="M231" s="221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1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225"/>
      <c r="AZ231" s="30"/>
      <c r="BA231" s="30"/>
      <c r="BB231" s="30"/>
      <c r="BC231" s="30"/>
      <c r="BD231" s="30"/>
      <c r="BE231" s="30"/>
      <c r="BF231" s="225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/>
      <c r="EV231" s="30"/>
      <c r="EW231" s="30"/>
      <c r="EX231" s="30"/>
      <c r="EY231" s="30"/>
      <c r="EZ231" s="30"/>
      <c r="FA231" s="30"/>
      <c r="FB231" s="30"/>
      <c r="FC231" s="30"/>
      <c r="FD231" s="30"/>
      <c r="FE231" s="30"/>
      <c r="FF231" s="30"/>
      <c r="FG231" s="30"/>
      <c r="FH231" s="30"/>
      <c r="FI231" s="30"/>
      <c r="FJ231" s="30"/>
      <c r="FK231" s="30"/>
      <c r="FL231" s="30"/>
      <c r="FM231" s="30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  <c r="GA231" s="30"/>
      <c r="GB231" s="30"/>
      <c r="GC231" s="30"/>
      <c r="GD231" s="30"/>
      <c r="GE231" s="30"/>
      <c r="GF231" s="30"/>
      <c r="GG231" s="30"/>
      <c r="GH231" s="30"/>
      <c r="GI231" s="30"/>
      <c r="GJ231" s="30"/>
      <c r="GK231" s="30"/>
      <c r="GL231" s="30"/>
      <c r="GM231" s="30"/>
      <c r="GN231" s="30"/>
      <c r="GO231" s="30"/>
      <c r="GP231" s="30"/>
      <c r="GQ231" s="30"/>
      <c r="GR231" s="30"/>
      <c r="GS231" s="30"/>
      <c r="GT231" s="30"/>
      <c r="GU231" s="30"/>
      <c r="GV231" s="30"/>
      <c r="GW231" s="30"/>
      <c r="GX231" s="30"/>
      <c r="GY231" s="30"/>
      <c r="GZ231" s="30"/>
      <c r="HA231" s="30"/>
      <c r="HB231" s="30"/>
      <c r="HC231" s="30"/>
      <c r="HD231" s="30"/>
      <c r="HE231" s="30"/>
      <c r="HF231" s="30"/>
      <c r="HG231" s="30"/>
      <c r="HH231" s="30"/>
      <c r="HI231" s="30"/>
      <c r="HJ231" s="30"/>
      <c r="HK231" s="30"/>
      <c r="HL231" s="30"/>
      <c r="HM231" s="30"/>
      <c r="HN231" s="30"/>
      <c r="HO231" s="30"/>
      <c r="HP231" s="30"/>
      <c r="HQ231" s="30"/>
      <c r="HR231" s="30"/>
      <c r="HS231" s="30"/>
      <c r="HT231" s="30"/>
      <c r="HU231" s="30"/>
      <c r="HV231" s="30"/>
      <c r="HW231" s="30"/>
      <c r="HX231" s="30"/>
      <c r="HY231" s="30"/>
      <c r="HZ231" s="30"/>
      <c r="IA231" s="30"/>
      <c r="IB231" s="30"/>
      <c r="IC231" s="30"/>
      <c r="ID231" s="30"/>
      <c r="IE231" s="30"/>
      <c r="IF231" s="30"/>
      <c r="IG231" s="30"/>
      <c r="IH231" s="30"/>
      <c r="II231" s="30"/>
      <c r="IJ231" s="30"/>
      <c r="IK231" s="30"/>
      <c r="IL231" s="30"/>
      <c r="IM231" s="30"/>
      <c r="IN231" s="30"/>
      <c r="IO231" s="30"/>
      <c r="IP231" s="30"/>
    </row>
    <row r="232" spans="1:250" ht="21" customHeight="1" x14ac:dyDescent="0.15">
      <c r="A232" s="53"/>
      <c r="B232" s="126"/>
      <c r="C232" s="244" t="s">
        <v>63</v>
      </c>
      <c r="D232" s="238">
        <f t="shared" si="25"/>
        <v>1</v>
      </c>
      <c r="E232" s="48">
        <f t="shared" si="26"/>
        <v>1.5151515151515152E-2</v>
      </c>
      <c r="F232" s="48"/>
      <c r="G232" s="48"/>
      <c r="H232" s="48"/>
      <c r="I232" s="48"/>
      <c r="J232" s="30"/>
      <c r="K232" s="189"/>
      <c r="L232" s="220"/>
      <c r="M232" s="221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1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225"/>
      <c r="AZ232" s="30"/>
      <c r="BA232" s="30"/>
      <c r="BB232" s="30"/>
      <c r="BC232" s="30"/>
      <c r="BD232" s="30"/>
      <c r="BE232" s="30"/>
      <c r="BF232" s="225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/>
      <c r="EW232" s="30"/>
      <c r="EX232" s="30"/>
      <c r="EY232" s="30"/>
      <c r="EZ232" s="30"/>
      <c r="FA232" s="30"/>
      <c r="FB232" s="30"/>
      <c r="FC232" s="30"/>
      <c r="FD232" s="30"/>
      <c r="FE232" s="30"/>
      <c r="FF232" s="30"/>
      <c r="FG232" s="30"/>
      <c r="FH232" s="30"/>
      <c r="FI232" s="30"/>
      <c r="FJ232" s="30"/>
      <c r="FK232" s="30"/>
      <c r="FL232" s="30"/>
      <c r="FM232" s="30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  <c r="GA232" s="30"/>
      <c r="GB232" s="30"/>
      <c r="GC232" s="30"/>
      <c r="GD232" s="30"/>
      <c r="GE232" s="30"/>
      <c r="GF232" s="30"/>
      <c r="GG232" s="30"/>
      <c r="GH232" s="30"/>
      <c r="GI232" s="30"/>
      <c r="GJ232" s="30"/>
      <c r="GK232" s="30"/>
      <c r="GL232" s="30"/>
      <c r="GM232" s="30"/>
      <c r="GN232" s="30"/>
      <c r="GO232" s="30"/>
      <c r="GP232" s="30"/>
      <c r="GQ232" s="30"/>
      <c r="GR232" s="30"/>
      <c r="GS232" s="30"/>
      <c r="GT232" s="30"/>
      <c r="GU232" s="30"/>
      <c r="GV232" s="30"/>
      <c r="GW232" s="30"/>
      <c r="GX232" s="30"/>
      <c r="GY232" s="30"/>
      <c r="GZ232" s="30"/>
      <c r="HA232" s="30"/>
      <c r="HB232" s="30"/>
      <c r="HC232" s="30"/>
      <c r="HD232" s="30"/>
      <c r="HE232" s="30"/>
      <c r="HF232" s="30"/>
      <c r="HG232" s="30"/>
      <c r="HH232" s="30"/>
      <c r="HI232" s="30"/>
      <c r="HJ232" s="30"/>
      <c r="HK232" s="30"/>
      <c r="HL232" s="30"/>
      <c r="HM232" s="30"/>
      <c r="HN232" s="30"/>
      <c r="HO232" s="30"/>
      <c r="HP232" s="30"/>
      <c r="HQ232" s="30"/>
      <c r="HR232" s="30"/>
      <c r="HS232" s="30"/>
      <c r="HT232" s="30"/>
      <c r="HU232" s="30"/>
      <c r="HV232" s="30"/>
      <c r="HW232" s="30"/>
      <c r="HX232" s="30"/>
      <c r="HY232" s="30"/>
      <c r="HZ232" s="30"/>
      <c r="IA232" s="30"/>
      <c r="IB232" s="30"/>
      <c r="IC232" s="30"/>
      <c r="ID232" s="30"/>
      <c r="IE232" s="30"/>
      <c r="IF232" s="30"/>
      <c r="IG232" s="30"/>
      <c r="IH232" s="30"/>
      <c r="II232" s="30"/>
      <c r="IJ232" s="30"/>
      <c r="IK232" s="30"/>
      <c r="IL232" s="30"/>
      <c r="IM232" s="30"/>
      <c r="IN232" s="30"/>
      <c r="IO232" s="30"/>
      <c r="IP232" s="30"/>
    </row>
    <row r="233" spans="1:250" ht="21" customHeight="1" x14ac:dyDescent="0.15">
      <c r="A233" s="53"/>
      <c r="B233" s="126"/>
      <c r="C233" s="244" t="s">
        <v>85</v>
      </c>
      <c r="D233" s="238">
        <f t="shared" si="25"/>
        <v>4</v>
      </c>
      <c r="E233" s="48">
        <f t="shared" si="26"/>
        <v>6.0606060606060608E-2</v>
      </c>
      <c r="F233" s="48"/>
      <c r="G233" s="48"/>
      <c r="H233" s="48"/>
      <c r="I233" s="48"/>
      <c r="J233" s="30"/>
      <c r="K233" s="189"/>
      <c r="L233" s="220"/>
      <c r="M233" s="221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1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225"/>
      <c r="AZ233" s="30"/>
      <c r="BA233" s="30"/>
      <c r="BB233" s="30"/>
      <c r="BC233" s="30"/>
      <c r="BD233" s="30"/>
      <c r="BE233" s="30"/>
      <c r="BF233" s="225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/>
      <c r="EW233" s="30"/>
      <c r="EX233" s="30"/>
      <c r="EY233" s="30"/>
      <c r="EZ233" s="30"/>
      <c r="FA233" s="30"/>
      <c r="FB233" s="30"/>
      <c r="FC233" s="30"/>
      <c r="FD233" s="30"/>
      <c r="FE233" s="30"/>
      <c r="FF233" s="30"/>
      <c r="FG233" s="30"/>
      <c r="FH233" s="30"/>
      <c r="FI233" s="30"/>
      <c r="FJ233" s="30"/>
      <c r="FK233" s="30"/>
      <c r="FL233" s="30"/>
      <c r="FM233" s="30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  <c r="GA233" s="30"/>
      <c r="GB233" s="30"/>
      <c r="GC233" s="30"/>
      <c r="GD233" s="30"/>
      <c r="GE233" s="30"/>
      <c r="GF233" s="30"/>
      <c r="GG233" s="30"/>
      <c r="GH233" s="30"/>
      <c r="GI233" s="30"/>
      <c r="GJ233" s="30"/>
      <c r="GK233" s="30"/>
      <c r="GL233" s="30"/>
      <c r="GM233" s="30"/>
      <c r="GN233" s="30"/>
      <c r="GO233" s="30"/>
      <c r="GP233" s="30"/>
      <c r="GQ233" s="30"/>
      <c r="GR233" s="30"/>
      <c r="GS233" s="30"/>
      <c r="GT233" s="30"/>
      <c r="GU233" s="30"/>
      <c r="GV233" s="30"/>
      <c r="GW233" s="30"/>
      <c r="GX233" s="30"/>
      <c r="GY233" s="30"/>
      <c r="GZ233" s="30"/>
      <c r="HA233" s="30"/>
      <c r="HB233" s="30"/>
      <c r="HC233" s="30"/>
      <c r="HD233" s="30"/>
      <c r="HE233" s="30"/>
      <c r="HF233" s="30"/>
      <c r="HG233" s="30"/>
      <c r="HH233" s="30"/>
      <c r="HI233" s="30"/>
      <c r="HJ233" s="30"/>
      <c r="HK233" s="30"/>
      <c r="HL233" s="30"/>
      <c r="HM233" s="30"/>
      <c r="HN233" s="30"/>
      <c r="HO233" s="30"/>
      <c r="HP233" s="30"/>
      <c r="HQ233" s="30"/>
      <c r="HR233" s="30"/>
      <c r="HS233" s="30"/>
      <c r="HT233" s="30"/>
      <c r="HU233" s="30"/>
      <c r="HV233" s="30"/>
      <c r="HW233" s="30"/>
      <c r="HX233" s="30"/>
      <c r="HY233" s="30"/>
      <c r="HZ233" s="30"/>
      <c r="IA233" s="30"/>
      <c r="IB233" s="30"/>
      <c r="IC233" s="30"/>
      <c r="ID233" s="30"/>
      <c r="IE233" s="30"/>
      <c r="IF233" s="30"/>
      <c r="IG233" s="30"/>
      <c r="IH233" s="30"/>
      <c r="II233" s="30"/>
      <c r="IJ233" s="30"/>
      <c r="IK233" s="30"/>
      <c r="IL233" s="30"/>
      <c r="IM233" s="30"/>
      <c r="IN233" s="30"/>
      <c r="IO233" s="30"/>
      <c r="IP233" s="30"/>
    </row>
    <row r="234" spans="1:250" ht="21" customHeight="1" x14ac:dyDescent="0.15">
      <c r="A234" s="53"/>
      <c r="B234" s="126"/>
      <c r="C234" s="244" t="s">
        <v>364</v>
      </c>
      <c r="D234" s="238">
        <f t="shared" si="25"/>
        <v>0</v>
      </c>
      <c r="E234" s="48">
        <f t="shared" si="26"/>
        <v>0</v>
      </c>
      <c r="F234" s="48"/>
      <c r="G234" s="48"/>
      <c r="H234" s="48"/>
      <c r="I234" s="48"/>
      <c r="J234" s="30"/>
      <c r="K234" s="189"/>
      <c r="L234" s="220"/>
      <c r="M234" s="221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1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225"/>
      <c r="AZ234" s="30"/>
      <c r="BA234" s="30"/>
      <c r="BB234" s="30"/>
      <c r="BC234" s="30"/>
      <c r="BD234" s="30"/>
      <c r="BE234" s="30"/>
      <c r="BF234" s="225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/>
      <c r="EW234" s="30"/>
      <c r="EX234" s="30"/>
      <c r="EY234" s="30"/>
      <c r="EZ234" s="30"/>
      <c r="FA234" s="30"/>
      <c r="FB234" s="30"/>
      <c r="FC234" s="30"/>
      <c r="FD234" s="30"/>
      <c r="FE234" s="30"/>
      <c r="FF234" s="30"/>
      <c r="FG234" s="30"/>
      <c r="FH234" s="30"/>
      <c r="FI234" s="30"/>
      <c r="FJ234" s="30"/>
      <c r="FK234" s="30"/>
      <c r="FL234" s="30"/>
      <c r="FM234" s="30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  <c r="GA234" s="30"/>
      <c r="GB234" s="30"/>
      <c r="GC234" s="30"/>
      <c r="GD234" s="30"/>
      <c r="GE234" s="30"/>
      <c r="GF234" s="30"/>
      <c r="GG234" s="30"/>
      <c r="GH234" s="30"/>
      <c r="GI234" s="30"/>
      <c r="GJ234" s="30"/>
      <c r="GK234" s="30"/>
      <c r="GL234" s="30"/>
      <c r="GM234" s="30"/>
      <c r="GN234" s="30"/>
      <c r="GO234" s="30"/>
      <c r="GP234" s="30"/>
      <c r="GQ234" s="30"/>
      <c r="GR234" s="30"/>
      <c r="GS234" s="30"/>
      <c r="GT234" s="30"/>
      <c r="GU234" s="30"/>
      <c r="GV234" s="30"/>
      <c r="GW234" s="30"/>
      <c r="GX234" s="30"/>
      <c r="GY234" s="30"/>
      <c r="GZ234" s="30"/>
      <c r="HA234" s="30"/>
      <c r="HB234" s="30"/>
      <c r="HC234" s="30"/>
      <c r="HD234" s="30"/>
      <c r="HE234" s="30"/>
      <c r="HF234" s="30"/>
      <c r="HG234" s="30"/>
      <c r="HH234" s="30"/>
      <c r="HI234" s="30"/>
      <c r="HJ234" s="30"/>
      <c r="HK234" s="30"/>
      <c r="HL234" s="30"/>
      <c r="HM234" s="30"/>
      <c r="HN234" s="30"/>
      <c r="HO234" s="30"/>
      <c r="HP234" s="30"/>
      <c r="HQ234" s="30"/>
      <c r="HR234" s="30"/>
      <c r="HS234" s="30"/>
      <c r="HT234" s="30"/>
      <c r="HU234" s="30"/>
      <c r="HV234" s="30"/>
      <c r="HW234" s="30"/>
      <c r="HX234" s="30"/>
      <c r="HY234" s="30"/>
      <c r="HZ234" s="30"/>
      <c r="IA234" s="30"/>
      <c r="IB234" s="30"/>
      <c r="IC234" s="30"/>
      <c r="ID234" s="30"/>
      <c r="IE234" s="30"/>
      <c r="IF234" s="30"/>
      <c r="IG234" s="30"/>
      <c r="IH234" s="30"/>
      <c r="II234" s="30"/>
      <c r="IJ234" s="30"/>
      <c r="IK234" s="30"/>
      <c r="IL234" s="30"/>
      <c r="IM234" s="30"/>
      <c r="IN234" s="30"/>
      <c r="IO234" s="30"/>
      <c r="IP234" s="30"/>
    </row>
    <row r="235" spans="1:250" ht="21" customHeight="1" x14ac:dyDescent="0.15">
      <c r="A235" s="53"/>
      <c r="B235" s="126"/>
      <c r="C235" s="244" t="s">
        <v>36</v>
      </c>
      <c r="D235" s="235">
        <f t="shared" si="25"/>
        <v>3</v>
      </c>
      <c r="E235" s="236">
        <f t="shared" si="26"/>
        <v>4.5454545454545456E-2</v>
      </c>
      <c r="F235" s="236"/>
      <c r="G235" s="236"/>
      <c r="H235" s="236"/>
      <c r="I235" s="237"/>
      <c r="J235" s="30"/>
      <c r="K235" s="189"/>
      <c r="L235" s="220"/>
      <c r="M235" s="221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1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225"/>
      <c r="AZ235" s="30"/>
      <c r="BA235" s="30"/>
      <c r="BB235" s="30"/>
      <c r="BC235" s="30"/>
      <c r="BD235" s="30"/>
      <c r="BE235" s="30"/>
      <c r="BF235" s="225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/>
      <c r="EW235" s="30"/>
      <c r="EX235" s="30"/>
      <c r="EY235" s="30"/>
      <c r="EZ235" s="30"/>
      <c r="FA235" s="30"/>
      <c r="FB235" s="30"/>
      <c r="FC235" s="30"/>
      <c r="FD235" s="30"/>
      <c r="FE235" s="30"/>
      <c r="FF235" s="30"/>
      <c r="FG235" s="30"/>
      <c r="FH235" s="30"/>
      <c r="FI235" s="30"/>
      <c r="FJ235" s="30"/>
      <c r="FK235" s="30"/>
      <c r="FL235" s="30"/>
      <c r="FM235" s="30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  <c r="GA235" s="30"/>
      <c r="GB235" s="30"/>
      <c r="GC235" s="30"/>
      <c r="GD235" s="30"/>
      <c r="GE235" s="30"/>
      <c r="GF235" s="30"/>
      <c r="GG235" s="30"/>
      <c r="GH235" s="30"/>
      <c r="GI235" s="30"/>
      <c r="GJ235" s="30"/>
      <c r="GK235" s="30"/>
      <c r="GL235" s="30"/>
      <c r="GM235" s="30"/>
      <c r="GN235" s="30"/>
      <c r="GO235" s="30"/>
      <c r="GP235" s="30"/>
      <c r="GQ235" s="30"/>
      <c r="GR235" s="30"/>
      <c r="GS235" s="30"/>
      <c r="GT235" s="30"/>
      <c r="GU235" s="30"/>
      <c r="GV235" s="30"/>
      <c r="GW235" s="30"/>
      <c r="GX235" s="30"/>
      <c r="GY235" s="30"/>
      <c r="GZ235" s="30"/>
      <c r="HA235" s="30"/>
      <c r="HB235" s="30"/>
      <c r="HC235" s="30"/>
      <c r="HD235" s="30"/>
      <c r="HE235" s="30"/>
      <c r="HF235" s="30"/>
      <c r="HG235" s="30"/>
      <c r="HH235" s="30"/>
      <c r="HI235" s="30"/>
      <c r="HJ235" s="30"/>
      <c r="HK235" s="30"/>
      <c r="HL235" s="30"/>
      <c r="HM235" s="30"/>
      <c r="HN235" s="30"/>
      <c r="HO235" s="30"/>
      <c r="HP235" s="30"/>
      <c r="HQ235" s="30"/>
      <c r="HR235" s="30"/>
      <c r="HS235" s="30"/>
      <c r="HT235" s="30"/>
      <c r="HU235" s="30"/>
      <c r="HV235" s="30"/>
      <c r="HW235" s="30"/>
      <c r="HX235" s="30"/>
      <c r="HY235" s="30"/>
      <c r="HZ235" s="30"/>
      <c r="IA235" s="30"/>
      <c r="IB235" s="30"/>
      <c r="IC235" s="30"/>
      <c r="ID235" s="30"/>
      <c r="IE235" s="30"/>
      <c r="IF235" s="30"/>
      <c r="IG235" s="30"/>
      <c r="IH235" s="30"/>
      <c r="II235" s="30"/>
      <c r="IJ235" s="30"/>
      <c r="IK235" s="30"/>
      <c r="IL235" s="30"/>
      <c r="IM235" s="30"/>
      <c r="IN235" s="30"/>
      <c r="IO235" s="30"/>
      <c r="IP235" s="30"/>
    </row>
    <row r="236" spans="1:250" ht="21" customHeight="1" x14ac:dyDescent="0.15">
      <c r="A236" s="53"/>
      <c r="B236" s="126"/>
      <c r="C236" s="244" t="s">
        <v>41</v>
      </c>
      <c r="D236" s="238">
        <f t="shared" si="25"/>
        <v>5</v>
      </c>
      <c r="E236" s="48">
        <f t="shared" si="26"/>
        <v>7.575757575757576E-2</v>
      </c>
      <c r="F236" s="48"/>
      <c r="G236" s="48"/>
      <c r="H236" s="48"/>
      <c r="I236" s="48"/>
      <c r="J236" s="30"/>
      <c r="K236" s="189"/>
      <c r="L236" s="220"/>
      <c r="M236" s="221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1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225"/>
      <c r="AZ236" s="30"/>
      <c r="BA236" s="30"/>
      <c r="BB236" s="30"/>
      <c r="BC236" s="30"/>
      <c r="BD236" s="30"/>
      <c r="BE236" s="30"/>
      <c r="BF236" s="225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  <c r="GA236" s="30"/>
      <c r="GB236" s="30"/>
      <c r="GC236" s="30"/>
      <c r="GD236" s="30"/>
      <c r="GE236" s="30"/>
      <c r="GF236" s="30"/>
      <c r="GG236" s="30"/>
      <c r="GH236" s="30"/>
      <c r="GI236" s="30"/>
      <c r="GJ236" s="30"/>
      <c r="GK236" s="30"/>
      <c r="GL236" s="30"/>
      <c r="GM236" s="30"/>
      <c r="GN236" s="30"/>
      <c r="GO236" s="30"/>
      <c r="GP236" s="30"/>
      <c r="GQ236" s="30"/>
      <c r="GR236" s="30"/>
      <c r="GS236" s="30"/>
      <c r="GT236" s="30"/>
      <c r="GU236" s="30"/>
      <c r="GV236" s="30"/>
      <c r="GW236" s="30"/>
      <c r="GX236" s="30"/>
      <c r="GY236" s="30"/>
      <c r="GZ236" s="30"/>
      <c r="HA236" s="30"/>
      <c r="HB236" s="30"/>
      <c r="HC236" s="30"/>
      <c r="HD236" s="30"/>
      <c r="HE236" s="30"/>
      <c r="HF236" s="30"/>
      <c r="HG236" s="30"/>
      <c r="HH236" s="30"/>
      <c r="HI236" s="30"/>
      <c r="HJ236" s="30"/>
      <c r="HK236" s="30"/>
      <c r="HL236" s="30"/>
      <c r="HM236" s="30"/>
      <c r="HN236" s="30"/>
      <c r="HO236" s="30"/>
      <c r="HP236" s="30"/>
      <c r="HQ236" s="30"/>
      <c r="HR236" s="30"/>
      <c r="HS236" s="30"/>
      <c r="HT236" s="30"/>
      <c r="HU236" s="30"/>
      <c r="HV236" s="30"/>
      <c r="HW236" s="30"/>
      <c r="HX236" s="30"/>
      <c r="HY236" s="30"/>
      <c r="HZ236" s="30"/>
      <c r="IA236" s="30"/>
      <c r="IB236" s="30"/>
      <c r="IC236" s="30"/>
      <c r="ID236" s="30"/>
      <c r="IE236" s="30"/>
      <c r="IF236" s="30"/>
      <c r="IG236" s="30"/>
      <c r="IH236" s="30"/>
      <c r="II236" s="30"/>
      <c r="IJ236" s="30"/>
      <c r="IK236" s="30"/>
      <c r="IL236" s="30"/>
      <c r="IM236" s="30"/>
      <c r="IN236" s="30"/>
      <c r="IO236" s="30"/>
      <c r="IP236" s="30"/>
    </row>
    <row r="237" spans="1:250" ht="21" customHeight="1" x14ac:dyDescent="0.15">
      <c r="A237" s="53"/>
      <c r="B237" s="126"/>
      <c r="C237" s="244" t="s">
        <v>54</v>
      </c>
      <c r="D237" s="238">
        <f t="shared" si="25"/>
        <v>5</v>
      </c>
      <c r="E237" s="48">
        <f t="shared" si="26"/>
        <v>7.575757575757576E-2</v>
      </c>
      <c r="F237" s="48"/>
      <c r="G237" s="48"/>
      <c r="H237" s="48"/>
      <c r="I237" s="48"/>
      <c r="J237" s="30"/>
      <c r="K237" s="189"/>
      <c r="L237" s="220"/>
      <c r="M237" s="221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1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225"/>
      <c r="AZ237" s="30"/>
      <c r="BA237" s="30"/>
      <c r="BB237" s="30"/>
      <c r="BC237" s="30"/>
      <c r="BD237" s="30"/>
      <c r="BE237" s="30"/>
      <c r="BF237" s="225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/>
      <c r="EW237" s="30"/>
      <c r="EX237" s="30"/>
      <c r="EY237" s="30"/>
      <c r="EZ237" s="30"/>
      <c r="FA237" s="30"/>
      <c r="FB237" s="30"/>
      <c r="FC237" s="30"/>
      <c r="FD237" s="30"/>
      <c r="FE237" s="30"/>
      <c r="FF237" s="30"/>
      <c r="FG237" s="30"/>
      <c r="FH237" s="30"/>
      <c r="FI237" s="30"/>
      <c r="FJ237" s="30"/>
      <c r="FK237" s="30"/>
      <c r="FL237" s="30"/>
      <c r="FM237" s="30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  <c r="GA237" s="30"/>
      <c r="GB237" s="30"/>
      <c r="GC237" s="30"/>
      <c r="GD237" s="30"/>
      <c r="GE237" s="30"/>
      <c r="GF237" s="30"/>
      <c r="GG237" s="30"/>
      <c r="GH237" s="30"/>
      <c r="GI237" s="30"/>
      <c r="GJ237" s="30"/>
      <c r="GK237" s="30"/>
      <c r="GL237" s="30"/>
      <c r="GM237" s="30"/>
      <c r="GN237" s="30"/>
      <c r="GO237" s="30"/>
      <c r="GP237" s="30"/>
      <c r="GQ237" s="30"/>
      <c r="GR237" s="30"/>
      <c r="GS237" s="30"/>
      <c r="GT237" s="30"/>
      <c r="GU237" s="30"/>
      <c r="GV237" s="30"/>
      <c r="GW237" s="30"/>
      <c r="GX237" s="30"/>
      <c r="GY237" s="30"/>
      <c r="GZ237" s="30"/>
      <c r="HA237" s="30"/>
      <c r="HB237" s="30"/>
      <c r="HC237" s="30"/>
      <c r="HD237" s="30"/>
      <c r="HE237" s="30"/>
      <c r="HF237" s="30"/>
      <c r="HG237" s="30"/>
      <c r="HH237" s="30"/>
      <c r="HI237" s="30"/>
      <c r="HJ237" s="30"/>
      <c r="HK237" s="30"/>
      <c r="HL237" s="30"/>
      <c r="HM237" s="30"/>
      <c r="HN237" s="30"/>
      <c r="HO237" s="30"/>
      <c r="HP237" s="30"/>
      <c r="HQ237" s="30"/>
      <c r="HR237" s="30"/>
      <c r="HS237" s="30"/>
      <c r="HT237" s="30"/>
      <c r="HU237" s="30"/>
      <c r="HV237" s="30"/>
      <c r="HW237" s="30"/>
      <c r="HX237" s="30"/>
      <c r="HY237" s="30"/>
      <c r="HZ237" s="30"/>
      <c r="IA237" s="30"/>
      <c r="IB237" s="30"/>
      <c r="IC237" s="30"/>
      <c r="ID237" s="30"/>
      <c r="IE237" s="30"/>
      <c r="IF237" s="30"/>
      <c r="IG237" s="30"/>
      <c r="IH237" s="30"/>
      <c r="II237" s="30"/>
      <c r="IJ237" s="30"/>
      <c r="IK237" s="30"/>
      <c r="IL237" s="30"/>
      <c r="IM237" s="30"/>
      <c r="IN237" s="30"/>
      <c r="IO237" s="30"/>
      <c r="IP237" s="30"/>
    </row>
    <row r="238" spans="1:250" ht="21" customHeight="1" x14ac:dyDescent="0.15">
      <c r="A238" s="53"/>
      <c r="B238" s="126"/>
      <c r="C238" s="244" t="s">
        <v>354</v>
      </c>
      <c r="D238" s="159">
        <f>SUM($D217:$D237)</f>
        <v>66</v>
      </c>
      <c r="E238" s="158">
        <f>SUM(E217:E237)</f>
        <v>1</v>
      </c>
      <c r="F238" s="27"/>
      <c r="G238" s="27"/>
      <c r="H238" s="27"/>
      <c r="I238" s="27"/>
      <c r="J238" s="30"/>
      <c r="K238" s="189"/>
      <c r="L238" s="220"/>
      <c r="M238" s="221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1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225"/>
      <c r="AZ238" s="30"/>
      <c r="BA238" s="30"/>
      <c r="BB238" s="30"/>
      <c r="BC238" s="30"/>
      <c r="BD238" s="30"/>
      <c r="BE238" s="30"/>
      <c r="BF238" s="225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  <c r="GA238" s="30"/>
      <c r="GB238" s="30"/>
      <c r="GC238" s="30"/>
      <c r="GD238" s="30"/>
      <c r="GE238" s="30"/>
      <c r="GF238" s="30"/>
      <c r="GG238" s="30"/>
      <c r="GH238" s="30"/>
      <c r="GI238" s="30"/>
      <c r="GJ238" s="30"/>
      <c r="GK238" s="30"/>
      <c r="GL238" s="30"/>
      <c r="GM238" s="30"/>
      <c r="GN238" s="30"/>
      <c r="GO238" s="30"/>
      <c r="GP238" s="30"/>
      <c r="GQ238" s="30"/>
      <c r="GR238" s="30"/>
      <c r="GS238" s="30"/>
      <c r="GT238" s="30"/>
      <c r="GU238" s="30"/>
      <c r="GV238" s="30"/>
      <c r="GW238" s="30"/>
      <c r="GX238" s="30"/>
      <c r="GY238" s="30"/>
      <c r="GZ238" s="30"/>
      <c r="HA238" s="30"/>
      <c r="HB238" s="30"/>
      <c r="HC238" s="30"/>
      <c r="HD238" s="30"/>
      <c r="HE238" s="30"/>
      <c r="HF238" s="30"/>
      <c r="HG238" s="30"/>
      <c r="HH238" s="30"/>
      <c r="HI238" s="30"/>
      <c r="HJ238" s="30"/>
      <c r="HK238" s="30"/>
      <c r="HL238" s="30"/>
      <c r="HM238" s="30"/>
      <c r="HN238" s="30"/>
      <c r="HO238" s="30"/>
      <c r="HP238" s="30"/>
      <c r="HQ238" s="30"/>
      <c r="HR238" s="30"/>
      <c r="HS238" s="30"/>
      <c r="HT238" s="30"/>
      <c r="HU238" s="30"/>
      <c r="HV238" s="30"/>
      <c r="HW238" s="30"/>
      <c r="HX238" s="30"/>
      <c r="HY238" s="30"/>
      <c r="HZ238" s="30"/>
      <c r="IA238" s="30"/>
      <c r="IB238" s="30"/>
      <c r="IC238" s="30"/>
      <c r="ID238" s="30"/>
      <c r="IE238" s="30"/>
      <c r="IF238" s="30"/>
      <c r="IG238" s="30"/>
      <c r="IH238" s="30"/>
      <c r="II238" s="30"/>
      <c r="IJ238" s="30"/>
      <c r="IK238" s="30"/>
      <c r="IL238" s="30"/>
      <c r="IM238" s="30"/>
      <c r="IN238" s="30"/>
      <c r="IO238" s="30"/>
      <c r="IP238" s="30"/>
    </row>
    <row r="239" spans="1:250" ht="21" customHeight="1" x14ac:dyDescent="0.15">
      <c r="A239" s="53"/>
      <c r="B239" s="126"/>
      <c r="C239" s="248"/>
      <c r="D239" s="52"/>
      <c r="E239" s="27"/>
      <c r="F239" s="27"/>
      <c r="G239" s="27"/>
      <c r="H239" s="27"/>
      <c r="I239" s="27"/>
      <c r="J239" s="30"/>
      <c r="K239" s="189"/>
      <c r="L239" s="220"/>
      <c r="M239" s="221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1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225"/>
      <c r="AZ239" s="30"/>
      <c r="BA239" s="30"/>
      <c r="BB239" s="30"/>
      <c r="BC239" s="30"/>
      <c r="BD239" s="30"/>
      <c r="BE239" s="30"/>
      <c r="BF239" s="225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  <c r="DT239" s="30"/>
      <c r="DU239" s="30"/>
      <c r="DV239" s="30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/>
      <c r="EW239" s="30"/>
      <c r="EX239" s="30"/>
      <c r="EY239" s="30"/>
      <c r="EZ239" s="30"/>
      <c r="FA239" s="30"/>
      <c r="FB239" s="30"/>
      <c r="FC239" s="30"/>
      <c r="FD239" s="30"/>
      <c r="FE239" s="30"/>
      <c r="FF239" s="30"/>
      <c r="FG239" s="30"/>
      <c r="FH239" s="30"/>
      <c r="FI239" s="30"/>
      <c r="FJ239" s="30"/>
      <c r="FK239" s="30"/>
      <c r="FL239" s="30"/>
      <c r="FM239" s="30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  <c r="GA239" s="30"/>
      <c r="GB239" s="30"/>
      <c r="GC239" s="30"/>
      <c r="GD239" s="30"/>
      <c r="GE239" s="30"/>
      <c r="GF239" s="30"/>
      <c r="GG239" s="30"/>
      <c r="GH239" s="30"/>
      <c r="GI239" s="30"/>
      <c r="GJ239" s="30"/>
      <c r="GK239" s="30"/>
      <c r="GL239" s="30"/>
      <c r="GM239" s="30"/>
      <c r="GN239" s="30"/>
      <c r="GO239" s="30"/>
      <c r="GP239" s="30"/>
      <c r="GQ239" s="30"/>
      <c r="GR239" s="30"/>
      <c r="GS239" s="30"/>
      <c r="GT239" s="30"/>
      <c r="GU239" s="30"/>
      <c r="GV239" s="30"/>
      <c r="GW239" s="30"/>
      <c r="GX239" s="30"/>
      <c r="GY239" s="30"/>
      <c r="GZ239" s="30"/>
      <c r="HA239" s="30"/>
      <c r="HB239" s="30"/>
      <c r="HC239" s="30"/>
      <c r="HD239" s="30"/>
      <c r="HE239" s="30"/>
      <c r="HF239" s="30"/>
      <c r="HG239" s="30"/>
      <c r="HH239" s="30"/>
      <c r="HI239" s="30"/>
      <c r="HJ239" s="30"/>
      <c r="HK239" s="30"/>
      <c r="HL239" s="30"/>
      <c r="HM239" s="30"/>
      <c r="HN239" s="30"/>
      <c r="HO239" s="30"/>
      <c r="HP239" s="30"/>
      <c r="HQ239" s="30"/>
      <c r="HR239" s="30"/>
      <c r="HS239" s="30"/>
      <c r="HT239" s="30"/>
      <c r="HU239" s="30"/>
      <c r="HV239" s="30"/>
      <c r="HW239" s="30"/>
      <c r="HX239" s="30"/>
      <c r="HY239" s="30"/>
      <c r="HZ239" s="30"/>
      <c r="IA239" s="30"/>
      <c r="IB239" s="30"/>
      <c r="IC239" s="30"/>
      <c r="ID239" s="30"/>
      <c r="IE239" s="30"/>
      <c r="IF239" s="30"/>
      <c r="IG239" s="30"/>
      <c r="IH239" s="30"/>
      <c r="II239" s="30"/>
      <c r="IJ239" s="30"/>
      <c r="IK239" s="30"/>
      <c r="IL239" s="30"/>
      <c r="IM239" s="30"/>
      <c r="IN239" s="30"/>
      <c r="IO239" s="30"/>
      <c r="IP239" s="30"/>
    </row>
    <row r="240" spans="1:250" ht="21" customHeight="1" x14ac:dyDescent="0.15">
      <c r="A240" s="53"/>
      <c r="B240" s="126"/>
      <c r="C240" s="248"/>
      <c r="D240" s="52"/>
      <c r="E240" s="27"/>
      <c r="F240" s="27"/>
      <c r="G240" s="27"/>
      <c r="H240" s="27"/>
      <c r="I240" s="27"/>
      <c r="J240" s="30"/>
      <c r="K240" s="189"/>
      <c r="L240" s="220"/>
      <c r="M240" s="221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1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225"/>
      <c r="AZ240" s="30"/>
      <c r="BA240" s="30"/>
      <c r="BB240" s="30"/>
      <c r="BC240" s="30"/>
      <c r="BD240" s="30"/>
      <c r="BE240" s="30"/>
      <c r="BF240" s="225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  <c r="GA240" s="30"/>
      <c r="GB240" s="30"/>
      <c r="GC240" s="30"/>
      <c r="GD240" s="30"/>
      <c r="GE240" s="30"/>
      <c r="GF240" s="30"/>
      <c r="GG240" s="30"/>
      <c r="GH240" s="30"/>
      <c r="GI240" s="30"/>
      <c r="GJ240" s="30"/>
      <c r="GK240" s="30"/>
      <c r="GL240" s="30"/>
      <c r="GM240" s="30"/>
      <c r="GN240" s="30"/>
      <c r="GO240" s="30"/>
      <c r="GP240" s="30"/>
      <c r="GQ240" s="30"/>
      <c r="GR240" s="30"/>
      <c r="GS240" s="30"/>
      <c r="GT240" s="30"/>
      <c r="GU240" s="30"/>
      <c r="GV240" s="30"/>
      <c r="GW240" s="30"/>
      <c r="GX240" s="30"/>
      <c r="GY240" s="30"/>
      <c r="GZ240" s="30"/>
      <c r="HA240" s="30"/>
      <c r="HB240" s="30"/>
      <c r="HC240" s="30"/>
      <c r="HD240" s="30"/>
      <c r="HE240" s="30"/>
      <c r="HF240" s="30"/>
      <c r="HG240" s="30"/>
      <c r="HH240" s="30"/>
      <c r="HI240" s="30"/>
      <c r="HJ240" s="30"/>
      <c r="HK240" s="30"/>
      <c r="HL240" s="30"/>
      <c r="HM240" s="30"/>
      <c r="HN240" s="30"/>
      <c r="HO240" s="30"/>
      <c r="HP240" s="30"/>
      <c r="HQ240" s="30"/>
      <c r="HR240" s="30"/>
      <c r="HS240" s="30"/>
      <c r="HT240" s="30"/>
      <c r="HU240" s="30"/>
      <c r="HV240" s="30"/>
      <c r="HW240" s="30"/>
      <c r="HX240" s="30"/>
      <c r="HY240" s="30"/>
      <c r="HZ240" s="30"/>
      <c r="IA240" s="30"/>
      <c r="IB240" s="30"/>
      <c r="IC240" s="30"/>
      <c r="ID240" s="30"/>
      <c r="IE240" s="30"/>
      <c r="IF240" s="30"/>
      <c r="IG240" s="30"/>
      <c r="IH240" s="30"/>
      <c r="II240" s="30"/>
      <c r="IJ240" s="30"/>
      <c r="IK240" s="30"/>
      <c r="IL240" s="30"/>
      <c r="IM240" s="30"/>
      <c r="IN240" s="30"/>
      <c r="IO240" s="30"/>
      <c r="IP240" s="30"/>
    </row>
    <row r="241" spans="1:250" ht="21" customHeight="1" x14ac:dyDescent="0.15">
      <c r="A241" s="53"/>
      <c r="B241" s="126"/>
      <c r="C241" s="248"/>
      <c r="D241" s="52"/>
      <c r="E241" s="27"/>
      <c r="F241" s="27"/>
      <c r="G241" s="27"/>
      <c r="H241" s="27"/>
      <c r="I241" s="27"/>
      <c r="J241" s="30"/>
      <c r="K241" s="189"/>
      <c r="L241" s="220"/>
      <c r="M241" s="221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1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225"/>
      <c r="AZ241" s="30"/>
      <c r="BA241" s="30"/>
      <c r="BB241" s="30"/>
      <c r="BC241" s="30"/>
      <c r="BD241" s="30"/>
      <c r="BE241" s="30"/>
      <c r="BF241" s="225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  <c r="GA241" s="30"/>
      <c r="GB241" s="30"/>
      <c r="GC241" s="30"/>
      <c r="GD241" s="30"/>
      <c r="GE241" s="30"/>
      <c r="GF241" s="30"/>
      <c r="GG241" s="30"/>
      <c r="GH241" s="30"/>
      <c r="GI241" s="30"/>
      <c r="GJ241" s="30"/>
      <c r="GK241" s="30"/>
      <c r="GL241" s="30"/>
      <c r="GM241" s="30"/>
      <c r="GN241" s="30"/>
      <c r="GO241" s="30"/>
      <c r="GP241" s="30"/>
      <c r="GQ241" s="30"/>
      <c r="GR241" s="30"/>
      <c r="GS241" s="30"/>
      <c r="GT241" s="30"/>
      <c r="GU241" s="30"/>
      <c r="GV241" s="30"/>
      <c r="GW241" s="30"/>
      <c r="GX241" s="30"/>
      <c r="GY241" s="30"/>
      <c r="GZ241" s="30"/>
      <c r="HA241" s="30"/>
      <c r="HB241" s="30"/>
      <c r="HC241" s="30"/>
      <c r="HD241" s="30"/>
      <c r="HE241" s="30"/>
      <c r="HF241" s="30"/>
      <c r="HG241" s="30"/>
      <c r="HH241" s="30"/>
      <c r="HI241" s="30"/>
      <c r="HJ241" s="30"/>
      <c r="HK241" s="30"/>
      <c r="HL241" s="30"/>
      <c r="HM241" s="30"/>
      <c r="HN241" s="30"/>
      <c r="HO241" s="30"/>
      <c r="HP241" s="30"/>
      <c r="HQ241" s="30"/>
      <c r="HR241" s="30"/>
      <c r="HS241" s="30"/>
      <c r="HT241" s="30"/>
      <c r="HU241" s="30"/>
      <c r="HV241" s="30"/>
      <c r="HW241" s="30"/>
      <c r="HX241" s="30"/>
      <c r="HY241" s="30"/>
      <c r="HZ241" s="30"/>
      <c r="IA241" s="30"/>
      <c r="IB241" s="30"/>
      <c r="IC241" s="30"/>
      <c r="ID241" s="30"/>
      <c r="IE241" s="30"/>
      <c r="IF241" s="30"/>
      <c r="IG241" s="30"/>
      <c r="IH241" s="30"/>
      <c r="II241" s="30"/>
      <c r="IJ241" s="30"/>
      <c r="IK241" s="30"/>
      <c r="IL241" s="30"/>
      <c r="IM241" s="30"/>
      <c r="IN241" s="30"/>
      <c r="IO241" s="30"/>
      <c r="IP241" s="30"/>
    </row>
    <row r="242" spans="1:250" ht="21" customHeight="1" x14ac:dyDescent="0.15">
      <c r="A242" s="53"/>
      <c r="B242" s="126"/>
      <c r="C242" s="248"/>
      <c r="D242" s="52"/>
      <c r="E242" s="27"/>
      <c r="F242" s="27"/>
      <c r="G242" s="27"/>
      <c r="H242" s="27"/>
      <c r="I242" s="27"/>
      <c r="J242" s="30"/>
      <c r="K242" s="189"/>
      <c r="L242" s="220"/>
      <c r="M242" s="221"/>
      <c r="N242" s="30"/>
      <c r="O242" s="42" t="s">
        <v>363</v>
      </c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1"/>
      <c r="AB242" s="30"/>
      <c r="AC242" s="249"/>
      <c r="AD242" s="201"/>
      <c r="AE242" s="201"/>
      <c r="AF242" s="201"/>
      <c r="AG242" s="201"/>
      <c r="AH242" s="201"/>
      <c r="AI242" s="201"/>
      <c r="AJ242" s="201"/>
      <c r="AK242" s="201"/>
      <c r="AL242" s="201"/>
      <c r="AM242" s="201"/>
      <c r="AN242" s="201"/>
      <c r="AO242" s="201"/>
      <c r="AP242" s="201"/>
      <c r="AQ242" s="201"/>
      <c r="AR242" s="201"/>
      <c r="AS242" s="201"/>
      <c r="AT242" s="201"/>
      <c r="AU242" s="201"/>
      <c r="AV242" s="201"/>
      <c r="AW242" s="250"/>
      <c r="AX242" s="30"/>
      <c r="AY242" s="251" t="s">
        <v>365</v>
      </c>
      <c r="AZ242" s="30"/>
      <c r="BA242" s="30"/>
      <c r="BB242" s="30"/>
      <c r="BC242" s="30"/>
      <c r="BD242" s="30"/>
      <c r="BE242" s="30"/>
      <c r="BF242" s="35"/>
      <c r="BG242" s="30"/>
      <c r="BH242" s="30"/>
      <c r="BI242" s="30"/>
      <c r="BJ242" s="30"/>
      <c r="BK242" s="30"/>
      <c r="BL242" s="30"/>
      <c r="BM242" s="30"/>
      <c r="BN242" s="42" t="s">
        <v>366</v>
      </c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252"/>
      <c r="CB242" s="25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  <c r="GA242" s="30"/>
      <c r="GB242" s="30"/>
      <c r="GC242" s="30"/>
      <c r="GD242" s="30"/>
      <c r="GE242" s="30"/>
      <c r="GF242" s="30"/>
      <c r="GG242" s="30"/>
      <c r="GH242" s="30"/>
      <c r="GI242" s="30"/>
      <c r="GJ242" s="30"/>
      <c r="GK242" s="30"/>
      <c r="GL242" s="30"/>
      <c r="GM242" s="30"/>
      <c r="GN242" s="30"/>
      <c r="GO242" s="30"/>
      <c r="GP242" s="30"/>
      <c r="GQ242" s="30"/>
      <c r="GR242" s="30"/>
      <c r="GS242" s="30"/>
      <c r="GT242" s="30"/>
      <c r="GU242" s="30"/>
      <c r="GV242" s="30"/>
      <c r="GW242" s="30"/>
      <c r="GX242" s="30"/>
      <c r="GY242" s="30"/>
      <c r="GZ242" s="30"/>
      <c r="HA242" s="30"/>
      <c r="HB242" s="30"/>
      <c r="HC242" s="30"/>
      <c r="HD242" s="30"/>
      <c r="HE242" s="30"/>
      <c r="HF242" s="30"/>
      <c r="HG242" s="30"/>
      <c r="HH242" s="30"/>
      <c r="HI242" s="30"/>
      <c r="HJ242" s="30"/>
      <c r="HK242" s="30"/>
      <c r="HL242" s="30"/>
      <c r="HM242" s="30"/>
      <c r="HN242" s="30"/>
      <c r="HO242" s="30"/>
      <c r="HP242" s="30"/>
      <c r="HQ242" s="30"/>
      <c r="HR242" s="30"/>
      <c r="HS242" s="30"/>
      <c r="HT242" s="30"/>
      <c r="HU242" s="30"/>
      <c r="HV242" s="30"/>
      <c r="HW242" s="30"/>
      <c r="HX242" s="30"/>
      <c r="HY242" s="30"/>
      <c r="HZ242" s="30"/>
      <c r="IA242" s="30"/>
      <c r="IB242" s="30"/>
      <c r="IC242" s="30"/>
      <c r="ID242" s="30"/>
      <c r="IE242" s="30"/>
      <c r="IF242" s="30"/>
      <c r="IG242" s="30"/>
      <c r="IH242" s="30"/>
      <c r="II242" s="30"/>
      <c r="IJ242" s="30"/>
      <c r="IK242" s="30"/>
      <c r="IL242" s="30"/>
      <c r="IM242" s="30"/>
      <c r="IN242" s="30"/>
      <c r="IO242" s="30"/>
      <c r="IP242" s="30"/>
    </row>
    <row r="243" spans="1:250" ht="21" customHeight="1" x14ac:dyDescent="0.15">
      <c r="A243" s="53"/>
      <c r="B243" s="126"/>
      <c r="C243" s="226" t="s">
        <v>6</v>
      </c>
      <c r="D243" s="96" t="s">
        <v>367</v>
      </c>
      <c r="E243" s="50" t="s">
        <v>351</v>
      </c>
      <c r="F243" s="50" t="s">
        <v>368</v>
      </c>
      <c r="G243" s="183" t="s">
        <v>369</v>
      </c>
      <c r="H243" s="27"/>
      <c r="I243" s="27"/>
      <c r="J243" s="165"/>
      <c r="K243" s="189"/>
      <c r="L243" s="220"/>
      <c r="M243" s="221"/>
      <c r="N243" s="30"/>
      <c r="O243" s="33">
        <v>2013</v>
      </c>
      <c r="P243" s="33">
        <v>2014</v>
      </c>
      <c r="Q243" s="33">
        <v>2015</v>
      </c>
      <c r="R243" s="33">
        <v>2016</v>
      </c>
      <c r="S243" s="33">
        <v>2017</v>
      </c>
      <c r="T243" s="33">
        <v>2018</v>
      </c>
      <c r="U243" s="33">
        <v>2019</v>
      </c>
      <c r="V243" s="33">
        <v>2020</v>
      </c>
      <c r="W243" s="33">
        <v>2021</v>
      </c>
      <c r="X243" s="33">
        <v>2022</v>
      </c>
      <c r="Y243" s="33">
        <v>2023</v>
      </c>
      <c r="Z243" s="33">
        <v>2024</v>
      </c>
      <c r="AA243" s="31"/>
      <c r="AB243" s="30"/>
      <c r="AC243" s="253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186"/>
      <c r="AX243" s="30"/>
      <c r="AY243" s="33">
        <v>2013</v>
      </c>
      <c r="AZ243" s="33">
        <v>2014</v>
      </c>
      <c r="BA243" s="33">
        <v>2015</v>
      </c>
      <c r="BB243" s="33">
        <v>2016</v>
      </c>
      <c r="BC243" s="33">
        <v>2017</v>
      </c>
      <c r="BD243" s="33">
        <v>2018</v>
      </c>
      <c r="BE243" s="33">
        <v>2019</v>
      </c>
      <c r="BF243" s="33">
        <v>2020</v>
      </c>
      <c r="BG243" s="33">
        <v>2021</v>
      </c>
      <c r="BH243" s="33">
        <v>2022</v>
      </c>
      <c r="BI243" s="33">
        <v>2023</v>
      </c>
      <c r="BJ243" s="33">
        <v>2024</v>
      </c>
      <c r="BK243" s="30"/>
      <c r="BL243" s="30"/>
      <c r="BM243" s="30"/>
      <c r="BN243" s="33">
        <v>2011</v>
      </c>
      <c r="BO243" s="33">
        <v>2012</v>
      </c>
      <c r="BP243" s="33">
        <v>2013</v>
      </c>
      <c r="BQ243" s="33">
        <v>2014</v>
      </c>
      <c r="BR243" s="33">
        <v>2016</v>
      </c>
      <c r="BS243" s="33">
        <v>2017</v>
      </c>
      <c r="BT243" s="33">
        <v>2018</v>
      </c>
      <c r="BU243" s="33">
        <v>2019</v>
      </c>
      <c r="BV243" s="33">
        <v>2020</v>
      </c>
      <c r="BW243" s="33">
        <v>2021</v>
      </c>
      <c r="BX243" s="33">
        <v>2022</v>
      </c>
      <c r="BY243" s="170">
        <v>2023</v>
      </c>
      <c r="BZ243" s="203">
        <v>2024</v>
      </c>
      <c r="CA243" s="45" t="s">
        <v>22</v>
      </c>
      <c r="CB243" s="175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  <c r="GA243" s="30"/>
      <c r="GB243" s="30"/>
      <c r="GC243" s="30"/>
      <c r="GD243" s="30"/>
      <c r="GE243" s="30"/>
      <c r="GF243" s="30"/>
      <c r="GG243" s="30"/>
      <c r="GH243" s="30"/>
      <c r="GI243" s="30"/>
      <c r="GJ243" s="30"/>
      <c r="GK243" s="30"/>
      <c r="GL243" s="30"/>
      <c r="GM243" s="30"/>
      <c r="GN243" s="30"/>
      <c r="GO243" s="30"/>
      <c r="GP243" s="30"/>
      <c r="GQ243" s="30"/>
      <c r="GR243" s="30"/>
      <c r="GS243" s="30"/>
      <c r="GT243" s="30"/>
      <c r="GU243" s="30"/>
      <c r="GV243" s="30"/>
      <c r="GW243" s="30"/>
      <c r="GX243" s="30"/>
      <c r="GY243" s="30"/>
      <c r="GZ243" s="30"/>
      <c r="HA243" s="30"/>
      <c r="HB243" s="30"/>
      <c r="HC243" s="30"/>
      <c r="HD243" s="30"/>
      <c r="HE243" s="30"/>
      <c r="HF243" s="30"/>
      <c r="HG243" s="30"/>
      <c r="HH243" s="30"/>
      <c r="HI243" s="30"/>
      <c r="HJ243" s="30"/>
      <c r="HK243" s="30"/>
      <c r="HL243" s="30"/>
      <c r="HM243" s="30"/>
      <c r="HN243" s="30"/>
      <c r="HO243" s="30"/>
      <c r="HP243" s="30"/>
      <c r="HQ243" s="30"/>
      <c r="HR243" s="30"/>
      <c r="HS243" s="30"/>
      <c r="HT243" s="30"/>
      <c r="HU243" s="30"/>
      <c r="HV243" s="30"/>
      <c r="HW243" s="30"/>
      <c r="HX243" s="30"/>
      <c r="HY243" s="30"/>
      <c r="HZ243" s="30"/>
      <c r="IA243" s="30"/>
      <c r="IB243" s="30"/>
      <c r="IC243" s="30"/>
      <c r="ID243" s="30"/>
      <c r="IE243" s="30"/>
      <c r="IF243" s="30"/>
      <c r="IG243" s="30"/>
      <c r="IH243" s="30"/>
      <c r="II243" s="30"/>
      <c r="IJ243" s="30"/>
      <c r="IK243" s="30"/>
      <c r="IL243" s="30"/>
      <c r="IM243" s="30"/>
      <c r="IN243" s="30"/>
      <c r="IO243" s="30"/>
      <c r="IP243" s="30"/>
    </row>
    <row r="244" spans="1:250" ht="21" customHeight="1" x14ac:dyDescent="0.15">
      <c r="A244" s="53"/>
      <c r="B244" s="126"/>
      <c r="C244" s="244" t="s">
        <v>30</v>
      </c>
      <c r="D244" s="159">
        <v>2012</v>
      </c>
      <c r="E244" s="158">
        <f t="shared" ref="E244:E268" si="27">COUNTIFS($G$4:$G$149,$C244,$D$4:$D$149,$D244)</f>
        <v>2</v>
      </c>
      <c r="F244" s="158">
        <f t="shared" ref="F244:F268" si="28">COUNTIFS($L$4:$L$149,$C244,$D$4:$D$149,$D244)</f>
        <v>3</v>
      </c>
      <c r="G244" s="46">
        <f t="shared" ref="G244:G268" si="29">100*(1-(E244/F244))</f>
        <v>33.333333333333336</v>
      </c>
      <c r="H244" s="27"/>
      <c r="I244" s="27"/>
      <c r="J244" s="175"/>
      <c r="K244" s="189"/>
      <c r="L244" s="220"/>
      <c r="M244" s="221"/>
      <c r="N244" s="30"/>
      <c r="O244" s="161">
        <f t="shared" ref="O244:Z245" si="30">AVERAGEIFS(O$4:O$149,$G$4:$G$149,$C244,$D$4:$D$149,$D244)</f>
        <v>0</v>
      </c>
      <c r="P244" s="161">
        <f t="shared" si="30"/>
        <v>1</v>
      </c>
      <c r="Q244" s="161">
        <f t="shared" si="30"/>
        <v>1</v>
      </c>
      <c r="R244" s="161">
        <f t="shared" si="30"/>
        <v>0</v>
      </c>
      <c r="S244" s="161">
        <f t="shared" si="30"/>
        <v>1</v>
      </c>
      <c r="T244" s="161">
        <f t="shared" si="30"/>
        <v>0</v>
      </c>
      <c r="U244" s="161">
        <f t="shared" si="30"/>
        <v>0</v>
      </c>
      <c r="V244" s="161">
        <f t="shared" si="30"/>
        <v>0.5</v>
      </c>
      <c r="W244" s="161">
        <f t="shared" si="30"/>
        <v>1</v>
      </c>
      <c r="X244" s="161">
        <f t="shared" si="30"/>
        <v>0.5</v>
      </c>
      <c r="Y244" s="161">
        <f t="shared" si="30"/>
        <v>0.5</v>
      </c>
      <c r="Z244" s="161">
        <f t="shared" si="30"/>
        <v>1</v>
      </c>
      <c r="AA244" s="109"/>
      <c r="AB244" s="30"/>
      <c r="AC244" s="253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186"/>
      <c r="AX244" s="30"/>
      <c r="AY244" s="161">
        <f t="shared" ref="AY244:BJ245" si="31">AVERAGEIFS(AY$4:AY$149,$G$4:$G$149,$C244,$D$4:$D$149,$D244)</f>
        <v>1</v>
      </c>
      <c r="AZ244" s="161">
        <f t="shared" si="31"/>
        <v>2</v>
      </c>
      <c r="BA244" s="161">
        <f t="shared" si="31"/>
        <v>2</v>
      </c>
      <c r="BB244" s="161">
        <f t="shared" si="31"/>
        <v>1.5</v>
      </c>
      <c r="BC244" s="161">
        <f t="shared" si="31"/>
        <v>2</v>
      </c>
      <c r="BD244" s="161">
        <f t="shared" si="31"/>
        <v>1</v>
      </c>
      <c r="BE244" s="161">
        <f t="shared" si="31"/>
        <v>1.5</v>
      </c>
      <c r="BF244" s="161">
        <f t="shared" si="31"/>
        <v>1.5</v>
      </c>
      <c r="BG244" s="161">
        <f t="shared" si="31"/>
        <v>1.5</v>
      </c>
      <c r="BH244" s="161">
        <f t="shared" si="31"/>
        <v>1.5</v>
      </c>
      <c r="BI244" s="161">
        <f t="shared" si="31"/>
        <v>1</v>
      </c>
      <c r="BJ244" s="161">
        <f t="shared" si="31"/>
        <v>1.5</v>
      </c>
      <c r="BK244" s="165"/>
      <c r="BL244" s="30"/>
      <c r="BM244" s="30"/>
      <c r="BN244" s="219">
        <f t="shared" ref="BN244:BZ245" si="32">AVERAGEIFS(BN$4:BN$149,$G$4:$G$149,$C244,$D$4:$D$149,$D244)</f>
        <v>2.0999958000000003</v>
      </c>
      <c r="BO244" s="219">
        <f t="shared" si="32"/>
        <v>2.0999958000000003</v>
      </c>
      <c r="BP244" s="219">
        <f t="shared" si="32"/>
        <v>2.027555</v>
      </c>
      <c r="BQ244" s="219">
        <f t="shared" si="32"/>
        <v>2.6181049999999999</v>
      </c>
      <c r="BR244" s="219">
        <f t="shared" si="32"/>
        <v>3.0118049999999998</v>
      </c>
      <c r="BS244" s="219">
        <f t="shared" si="32"/>
        <v>3.3849999999999998</v>
      </c>
      <c r="BT244" s="219">
        <f t="shared" si="32"/>
        <v>3.5250000000000004</v>
      </c>
      <c r="BU244" s="219">
        <f t="shared" si="32"/>
        <v>3.9350000000000001</v>
      </c>
      <c r="BV244" s="219">
        <f t="shared" si="32"/>
        <v>4.24</v>
      </c>
      <c r="BW244" s="219">
        <f t="shared" si="32"/>
        <v>4.8550000000000004</v>
      </c>
      <c r="BX244" s="219">
        <f t="shared" si="32"/>
        <v>5.18</v>
      </c>
      <c r="BY244" s="219">
        <f t="shared" si="32"/>
        <v>5.7200000000000006</v>
      </c>
      <c r="BZ244" s="254">
        <f t="shared" si="32"/>
        <v>6.29</v>
      </c>
      <c r="CA244" s="48">
        <f t="shared" ref="CA244:CA268" si="33">SLOPE(BN244:BY244,BN$243:BY$243)</f>
        <v>0.30710579793621018</v>
      </c>
      <c r="CB244" s="175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  <c r="GA244" s="30"/>
      <c r="GB244" s="30"/>
      <c r="GC244" s="30"/>
      <c r="GD244" s="30"/>
      <c r="GE244" s="30"/>
      <c r="GF244" s="30"/>
      <c r="GG244" s="30"/>
      <c r="GH244" s="30"/>
      <c r="GI244" s="30"/>
      <c r="GJ244" s="30"/>
      <c r="GK244" s="30"/>
      <c r="GL244" s="30"/>
      <c r="GM244" s="30"/>
      <c r="GN244" s="30"/>
      <c r="GO244" s="30"/>
      <c r="GP244" s="30"/>
      <c r="GQ244" s="30"/>
      <c r="GR244" s="30"/>
      <c r="GS244" s="30"/>
      <c r="GT244" s="30"/>
      <c r="GU244" s="30"/>
      <c r="GV244" s="30"/>
      <c r="GW244" s="30"/>
      <c r="GX244" s="30"/>
      <c r="GY244" s="30"/>
      <c r="GZ244" s="30"/>
      <c r="HA244" s="30"/>
      <c r="HB244" s="30"/>
      <c r="HC244" s="30"/>
      <c r="HD244" s="30"/>
      <c r="HE244" s="30"/>
      <c r="HF244" s="30"/>
      <c r="HG244" s="30"/>
      <c r="HH244" s="30"/>
      <c r="HI244" s="30"/>
      <c r="HJ244" s="30"/>
      <c r="HK244" s="30"/>
      <c r="HL244" s="30"/>
      <c r="HM244" s="30"/>
      <c r="HN244" s="30"/>
      <c r="HO244" s="30"/>
      <c r="HP244" s="30"/>
      <c r="HQ244" s="30"/>
      <c r="HR244" s="30"/>
      <c r="HS244" s="30"/>
      <c r="HT244" s="30"/>
      <c r="HU244" s="30"/>
      <c r="HV244" s="30"/>
      <c r="HW244" s="30"/>
      <c r="HX244" s="30"/>
      <c r="HY244" s="30"/>
      <c r="HZ244" s="30"/>
      <c r="IA244" s="30"/>
      <c r="IB244" s="30"/>
      <c r="IC244" s="30"/>
      <c r="ID244" s="30"/>
      <c r="IE244" s="30"/>
      <c r="IF244" s="30"/>
      <c r="IG244" s="30"/>
      <c r="IH244" s="30"/>
      <c r="II244" s="30"/>
      <c r="IJ244" s="30"/>
      <c r="IK244" s="30"/>
      <c r="IL244" s="30"/>
      <c r="IM244" s="30"/>
      <c r="IN244" s="30"/>
      <c r="IO244" s="30"/>
      <c r="IP244" s="30"/>
    </row>
    <row r="245" spans="1:250" ht="21" customHeight="1" x14ac:dyDescent="0.15">
      <c r="A245" s="53"/>
      <c r="B245" s="126"/>
      <c r="C245" s="244" t="s">
        <v>168</v>
      </c>
      <c r="D245" s="159">
        <v>2012</v>
      </c>
      <c r="E245" s="158">
        <f t="shared" si="27"/>
        <v>3</v>
      </c>
      <c r="F245" s="158">
        <f t="shared" si="28"/>
        <v>3</v>
      </c>
      <c r="G245" s="46">
        <f t="shared" si="29"/>
        <v>0</v>
      </c>
      <c r="H245" s="27"/>
      <c r="I245" s="27"/>
      <c r="J245" s="175"/>
      <c r="K245" s="189"/>
      <c r="L245" s="220"/>
      <c r="M245" s="221"/>
      <c r="N245" s="30"/>
      <c r="O245" s="161">
        <f t="shared" si="30"/>
        <v>0</v>
      </c>
      <c r="P245" s="161">
        <f t="shared" si="30"/>
        <v>0.33333333333333331</v>
      </c>
      <c r="Q245" s="161">
        <f t="shared" si="30"/>
        <v>0.33333333333333331</v>
      </c>
      <c r="R245" s="161">
        <f t="shared" si="30"/>
        <v>1</v>
      </c>
      <c r="S245" s="161">
        <f t="shared" si="30"/>
        <v>0.33333333333333331</v>
      </c>
      <c r="T245" s="161">
        <f t="shared" si="30"/>
        <v>0</v>
      </c>
      <c r="U245" s="161">
        <f t="shared" si="30"/>
        <v>0</v>
      </c>
      <c r="V245" s="161">
        <f t="shared" si="30"/>
        <v>0.33333333333333331</v>
      </c>
      <c r="W245" s="161">
        <f t="shared" si="30"/>
        <v>0</v>
      </c>
      <c r="X245" s="161">
        <f t="shared" si="30"/>
        <v>0.66666666666666663</v>
      </c>
      <c r="Y245" s="161">
        <f t="shared" si="30"/>
        <v>0.33333333333333331</v>
      </c>
      <c r="Z245" s="161">
        <f t="shared" si="30"/>
        <v>0.66666666666666663</v>
      </c>
      <c r="AA245" s="38"/>
      <c r="AB245" s="30"/>
      <c r="AC245" s="253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186"/>
      <c r="AX245" s="30"/>
      <c r="AY245" s="161">
        <f t="shared" si="31"/>
        <v>1</v>
      </c>
      <c r="AZ245" s="161">
        <f t="shared" si="31"/>
        <v>1.3333333333333333</v>
      </c>
      <c r="BA245" s="161">
        <f t="shared" si="31"/>
        <v>1.3333333333333333</v>
      </c>
      <c r="BB245" s="161">
        <f t="shared" si="31"/>
        <v>2.3333333333333335</v>
      </c>
      <c r="BC245" s="161">
        <f t="shared" si="31"/>
        <v>1.6666666666666667</v>
      </c>
      <c r="BD245" s="161">
        <f t="shared" si="31"/>
        <v>1</v>
      </c>
      <c r="BE245" s="161">
        <f t="shared" si="31"/>
        <v>1</v>
      </c>
      <c r="BF245" s="161">
        <f t="shared" si="31"/>
        <v>1.6666666666666667</v>
      </c>
      <c r="BG245" s="161">
        <f t="shared" si="31"/>
        <v>1</v>
      </c>
      <c r="BH245" s="161">
        <f t="shared" si="31"/>
        <v>1</v>
      </c>
      <c r="BI245" s="161">
        <f t="shared" si="31"/>
        <v>1</v>
      </c>
      <c r="BJ245" s="161">
        <f t="shared" si="31"/>
        <v>1.3333333333333333</v>
      </c>
      <c r="BK245" s="175"/>
      <c r="BL245" s="30"/>
      <c r="BM245" s="30"/>
      <c r="BN245" s="219">
        <f t="shared" si="32"/>
        <v>1.6499967</v>
      </c>
      <c r="BO245" s="219">
        <f t="shared" si="32"/>
        <v>1.6333300666666666</v>
      </c>
      <c r="BP245" s="219">
        <f t="shared" si="32"/>
        <v>1.6535400000000002</v>
      </c>
      <c r="BQ245" s="219">
        <f t="shared" si="32"/>
        <v>2.5590499999999996</v>
      </c>
      <c r="BR245" s="219">
        <f t="shared" si="32"/>
        <v>3.2152166666666666</v>
      </c>
      <c r="BS245" s="219">
        <f t="shared" si="32"/>
        <v>3.9599999999999995</v>
      </c>
      <c r="BT245" s="219">
        <f t="shared" si="32"/>
        <v>4.4966666666666661</v>
      </c>
      <c r="BU245" s="219">
        <f t="shared" si="32"/>
        <v>5.0100000000000007</v>
      </c>
      <c r="BV245" s="219">
        <f t="shared" si="32"/>
        <v>5.4366666666666665</v>
      </c>
      <c r="BW245" s="219">
        <f t="shared" si="32"/>
        <v>6.1099999999999994</v>
      </c>
      <c r="BX245" s="219">
        <f t="shared" si="32"/>
        <v>6.4899999999999993</v>
      </c>
      <c r="BY245" s="219">
        <f t="shared" si="32"/>
        <v>7.0366666666666662</v>
      </c>
      <c r="BZ245" s="254">
        <f t="shared" si="32"/>
        <v>7.626666666666666</v>
      </c>
      <c r="CA245" s="48">
        <f t="shared" si="33"/>
        <v>0.48492488120700444</v>
      </c>
      <c r="CB245" s="175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  <c r="GA245" s="30"/>
      <c r="GB245" s="30"/>
      <c r="GC245" s="30"/>
      <c r="GD245" s="30"/>
      <c r="GE245" s="30"/>
      <c r="GF245" s="30"/>
      <c r="GG245" s="30"/>
      <c r="GH245" s="30"/>
      <c r="GI245" s="30"/>
      <c r="GJ245" s="30"/>
      <c r="GK245" s="30"/>
      <c r="GL245" s="30"/>
      <c r="GM245" s="30"/>
      <c r="GN245" s="30"/>
      <c r="GO245" s="30"/>
      <c r="GP245" s="30"/>
      <c r="GQ245" s="30"/>
      <c r="GR245" s="30"/>
      <c r="GS245" s="30"/>
      <c r="GT245" s="30"/>
      <c r="GU245" s="30"/>
      <c r="GV245" s="30"/>
      <c r="GW245" s="30"/>
      <c r="GX245" s="30"/>
      <c r="GY245" s="30"/>
      <c r="GZ245" s="30"/>
      <c r="HA245" s="30"/>
      <c r="HB245" s="30"/>
      <c r="HC245" s="30"/>
      <c r="HD245" s="30"/>
      <c r="HE245" s="30"/>
      <c r="HF245" s="30"/>
      <c r="HG245" s="30"/>
      <c r="HH245" s="30"/>
      <c r="HI245" s="30"/>
      <c r="HJ245" s="30"/>
      <c r="HK245" s="30"/>
      <c r="HL245" s="30"/>
      <c r="HM245" s="30"/>
      <c r="HN245" s="30"/>
      <c r="HO245" s="30"/>
      <c r="HP245" s="30"/>
      <c r="HQ245" s="30"/>
      <c r="HR245" s="30"/>
      <c r="HS245" s="30"/>
      <c r="HT245" s="30"/>
      <c r="HU245" s="30"/>
      <c r="HV245" s="30"/>
      <c r="HW245" s="30"/>
      <c r="HX245" s="30"/>
      <c r="HY245" s="30"/>
      <c r="HZ245" s="30"/>
      <c r="IA245" s="30"/>
      <c r="IB245" s="30"/>
      <c r="IC245" s="30"/>
      <c r="ID245" s="30"/>
      <c r="IE245" s="30"/>
      <c r="IF245" s="30"/>
      <c r="IG245" s="30"/>
      <c r="IH245" s="30"/>
      <c r="II245" s="30"/>
      <c r="IJ245" s="30"/>
      <c r="IK245" s="30"/>
      <c r="IL245" s="30"/>
      <c r="IM245" s="30"/>
      <c r="IN245" s="30"/>
      <c r="IO245" s="30"/>
      <c r="IP245" s="30"/>
    </row>
    <row r="246" spans="1:250" ht="21" customHeight="1" x14ac:dyDescent="0.15">
      <c r="A246" s="53"/>
      <c r="B246" s="126"/>
      <c r="C246" s="244" t="s">
        <v>306</v>
      </c>
      <c r="D246" s="159">
        <v>2020</v>
      </c>
      <c r="E246" s="158">
        <f t="shared" si="27"/>
        <v>2</v>
      </c>
      <c r="F246" s="158">
        <f t="shared" si="28"/>
        <v>2</v>
      </c>
      <c r="G246" s="46">
        <f t="shared" si="29"/>
        <v>0</v>
      </c>
      <c r="H246" s="27"/>
      <c r="I246" s="27"/>
      <c r="J246" s="175"/>
      <c r="K246" s="189"/>
      <c r="L246" s="220"/>
      <c r="M246" s="221"/>
      <c r="N246" s="30"/>
      <c r="O246" s="255"/>
      <c r="P246" s="256"/>
      <c r="Q246" s="256"/>
      <c r="R246" s="256"/>
      <c r="S246" s="256"/>
      <c r="T246" s="256"/>
      <c r="U246" s="171"/>
      <c r="V246" s="161">
        <f t="shared" ref="V246:Z253" si="34">AVERAGEIFS(V$4:V$149,$G$4:$G$149,$C246,$D$4:$D$149,$D246)</f>
        <v>0</v>
      </c>
      <c r="W246" s="161">
        <f t="shared" si="34"/>
        <v>0</v>
      </c>
      <c r="X246" s="161">
        <f t="shared" si="34"/>
        <v>0</v>
      </c>
      <c r="Y246" s="161">
        <f t="shared" si="34"/>
        <v>0.5</v>
      </c>
      <c r="Z246" s="161">
        <f t="shared" si="34"/>
        <v>2.5</v>
      </c>
      <c r="AA246" s="38"/>
      <c r="AB246" s="30"/>
      <c r="AC246" s="253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186"/>
      <c r="AX246" s="30"/>
      <c r="AY246" s="257"/>
      <c r="AZ246" s="258"/>
      <c r="BA246" s="258"/>
      <c r="BB246" s="258"/>
      <c r="BC246" s="258"/>
      <c r="BD246" s="258"/>
      <c r="BE246" s="259"/>
      <c r="BF246" s="161">
        <f t="shared" ref="BF246:BJ253" si="35">AVERAGEIFS(BF$4:BF$149,$G$4:$G$149,$C246,$D$4:$D$149,$D246)</f>
        <v>3</v>
      </c>
      <c r="BG246" s="161">
        <f t="shared" si="35"/>
        <v>3</v>
      </c>
      <c r="BH246" s="161">
        <f t="shared" si="35"/>
        <v>3</v>
      </c>
      <c r="BI246" s="161">
        <f t="shared" si="35"/>
        <v>2.5</v>
      </c>
      <c r="BJ246" s="161">
        <f t="shared" si="35"/>
        <v>3</v>
      </c>
      <c r="BK246" s="175"/>
      <c r="BL246" s="30"/>
      <c r="BM246" s="30"/>
      <c r="BN246" s="260"/>
      <c r="BO246" s="236"/>
      <c r="BP246" s="236"/>
      <c r="BQ246" s="236"/>
      <c r="BR246" s="236"/>
      <c r="BS246" s="236"/>
      <c r="BT246" s="237"/>
      <c r="BU246" s="219">
        <f t="shared" ref="BU246:BZ253" si="36">AVERAGEIFS(BU$4:BU$149,$G$4:$G$149,$C246,$D$4:$D$149,$D246)</f>
        <v>1.2749999999999999</v>
      </c>
      <c r="BV246" s="219">
        <f t="shared" si="36"/>
        <v>1.25</v>
      </c>
      <c r="BW246" s="219">
        <f t="shared" si="36"/>
        <v>1.365</v>
      </c>
      <c r="BX246" s="219">
        <f t="shared" si="36"/>
        <v>1.405</v>
      </c>
      <c r="BY246" s="219">
        <f t="shared" si="36"/>
        <v>1.5049999999999999</v>
      </c>
      <c r="BZ246" s="254">
        <f t="shared" si="36"/>
        <v>1.51</v>
      </c>
      <c r="CA246" s="48">
        <f t="shared" si="33"/>
        <v>6.1499999999999999E-2</v>
      </c>
      <c r="CB246" s="175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  <c r="GA246" s="30"/>
      <c r="GB246" s="30"/>
      <c r="GC246" s="30"/>
      <c r="GD246" s="30"/>
      <c r="GE246" s="30"/>
      <c r="GF246" s="30"/>
      <c r="GG246" s="30"/>
      <c r="GH246" s="30"/>
      <c r="GI246" s="30"/>
      <c r="GJ246" s="30"/>
      <c r="GK246" s="30"/>
      <c r="GL246" s="30"/>
      <c r="GM246" s="30"/>
      <c r="GN246" s="30"/>
      <c r="GO246" s="30"/>
      <c r="GP246" s="30"/>
      <c r="GQ246" s="30"/>
      <c r="GR246" s="30"/>
      <c r="GS246" s="30"/>
      <c r="GT246" s="30"/>
      <c r="GU246" s="30"/>
      <c r="GV246" s="30"/>
      <c r="GW246" s="30"/>
      <c r="GX246" s="30"/>
      <c r="GY246" s="30"/>
      <c r="GZ246" s="30"/>
      <c r="HA246" s="30"/>
      <c r="HB246" s="30"/>
      <c r="HC246" s="30"/>
      <c r="HD246" s="30"/>
      <c r="HE246" s="30"/>
      <c r="HF246" s="30"/>
      <c r="HG246" s="30"/>
      <c r="HH246" s="30"/>
      <c r="HI246" s="30"/>
      <c r="HJ246" s="30"/>
      <c r="HK246" s="30"/>
      <c r="HL246" s="30"/>
      <c r="HM246" s="30"/>
      <c r="HN246" s="30"/>
      <c r="HO246" s="30"/>
      <c r="HP246" s="30"/>
      <c r="HQ246" s="30"/>
      <c r="HR246" s="30"/>
      <c r="HS246" s="30"/>
      <c r="HT246" s="30"/>
      <c r="HU246" s="30"/>
      <c r="HV246" s="30"/>
      <c r="HW246" s="30"/>
      <c r="HX246" s="30"/>
      <c r="HY246" s="30"/>
      <c r="HZ246" s="30"/>
      <c r="IA246" s="30"/>
      <c r="IB246" s="30"/>
      <c r="IC246" s="30"/>
      <c r="ID246" s="30"/>
      <c r="IE246" s="30"/>
      <c r="IF246" s="30"/>
      <c r="IG246" s="30"/>
      <c r="IH246" s="30"/>
      <c r="II246" s="30"/>
      <c r="IJ246" s="30"/>
      <c r="IK246" s="30"/>
      <c r="IL246" s="30"/>
      <c r="IM246" s="30"/>
      <c r="IN246" s="30"/>
      <c r="IO246" s="30"/>
      <c r="IP246" s="30"/>
    </row>
    <row r="247" spans="1:250" ht="21" customHeight="1" x14ac:dyDescent="0.15">
      <c r="A247" s="53"/>
      <c r="B247" s="126"/>
      <c r="C247" s="244" t="s">
        <v>276</v>
      </c>
      <c r="D247" s="159">
        <v>2012</v>
      </c>
      <c r="E247" s="158">
        <f t="shared" si="27"/>
        <v>1</v>
      </c>
      <c r="F247" s="158">
        <f t="shared" si="28"/>
        <v>1</v>
      </c>
      <c r="G247" s="46">
        <f t="shared" si="29"/>
        <v>0</v>
      </c>
      <c r="H247" s="27"/>
      <c r="I247" s="27"/>
      <c r="J247" s="175"/>
      <c r="K247" s="189"/>
      <c r="L247" s="220"/>
      <c r="M247" s="221"/>
      <c r="N247" s="30"/>
      <c r="O247" s="161">
        <f t="shared" ref="O247:U252" si="37">AVERAGEIFS(O$4:O$149,$G$4:$G$149,$C247,$D$4:$D$149,$D247)</f>
        <v>1</v>
      </c>
      <c r="P247" s="161">
        <f t="shared" si="37"/>
        <v>0</v>
      </c>
      <c r="Q247" s="161">
        <f t="shared" si="37"/>
        <v>2</v>
      </c>
      <c r="R247" s="161">
        <f t="shared" si="37"/>
        <v>4</v>
      </c>
      <c r="S247" s="161">
        <f t="shared" si="37"/>
        <v>1</v>
      </c>
      <c r="T247" s="161">
        <f t="shared" si="37"/>
        <v>3</v>
      </c>
      <c r="U247" s="161">
        <f t="shared" si="37"/>
        <v>4</v>
      </c>
      <c r="V247" s="161">
        <f t="shared" si="34"/>
        <v>0</v>
      </c>
      <c r="W247" s="161">
        <f t="shared" si="34"/>
        <v>0</v>
      </c>
      <c r="X247" s="161">
        <f t="shared" si="34"/>
        <v>0</v>
      </c>
      <c r="Y247" s="161">
        <f t="shared" si="34"/>
        <v>0</v>
      </c>
      <c r="Z247" s="161">
        <f t="shared" si="34"/>
        <v>0</v>
      </c>
      <c r="AA247" s="38"/>
      <c r="AB247" s="30"/>
      <c r="AC247" s="253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186"/>
      <c r="AX247" s="30"/>
      <c r="AY247" s="161">
        <f t="shared" ref="AY247:BE252" si="38">AVERAGEIFS(AY$4:AY$149,$G$4:$G$149,$C247,$D$4:$D$149,$D247)</f>
        <v>1</v>
      </c>
      <c r="AZ247" s="161">
        <f t="shared" si="38"/>
        <v>1</v>
      </c>
      <c r="BA247" s="161">
        <f t="shared" si="38"/>
        <v>3</v>
      </c>
      <c r="BB247" s="161">
        <f t="shared" si="38"/>
        <v>4</v>
      </c>
      <c r="BC247" s="161">
        <f t="shared" si="38"/>
        <v>3</v>
      </c>
      <c r="BD247" s="161">
        <f t="shared" si="38"/>
        <v>4</v>
      </c>
      <c r="BE247" s="161">
        <f t="shared" si="38"/>
        <v>4</v>
      </c>
      <c r="BF247" s="161">
        <f t="shared" si="35"/>
        <v>3</v>
      </c>
      <c r="BG247" s="161">
        <f t="shared" si="35"/>
        <v>1</v>
      </c>
      <c r="BH247" s="161">
        <f t="shared" si="35"/>
        <v>3</v>
      </c>
      <c r="BI247" s="161">
        <f t="shared" si="35"/>
        <v>2</v>
      </c>
      <c r="BJ247" s="161">
        <f t="shared" si="35"/>
        <v>3</v>
      </c>
      <c r="BK247" s="175"/>
      <c r="BL247" s="30"/>
      <c r="BM247" s="30"/>
      <c r="BN247" s="219">
        <f t="shared" ref="BN247:BQ252" si="39">AVERAGEIFS(BN$4:BN$149,$G$4:$G$149,$C247,$D$4:$D$149,$D247)</f>
        <v>1.9999960000000001</v>
      </c>
      <c r="BO247" s="219">
        <f t="shared" si="39"/>
        <v>1.9999960000000001</v>
      </c>
      <c r="BP247" s="219">
        <f t="shared" si="39"/>
        <v>2.00787</v>
      </c>
      <c r="BQ247" s="219">
        <f t="shared" si="39"/>
        <v>2.6377899999999999</v>
      </c>
      <c r="BR247" s="219"/>
      <c r="BS247" s="219">
        <f t="shared" ref="BS247:BT252" si="40">AVERAGEIFS(BS$4:BS$149,$G$4:$G$149,$C247,$D$4:$D$149,$D247)</f>
        <v>2.82</v>
      </c>
      <c r="BT247" s="219">
        <f t="shared" si="40"/>
        <v>4.3600000000000003</v>
      </c>
      <c r="BU247" s="219">
        <f t="shared" si="36"/>
        <v>3.43</v>
      </c>
      <c r="BV247" s="219">
        <f t="shared" si="36"/>
        <v>2.96</v>
      </c>
      <c r="BW247" s="219">
        <f t="shared" si="36"/>
        <v>3.23</v>
      </c>
      <c r="BX247" s="219">
        <f t="shared" si="36"/>
        <v>3.25</v>
      </c>
      <c r="BY247" s="219">
        <f t="shared" si="36"/>
        <v>3.35</v>
      </c>
      <c r="BZ247" s="254">
        <f t="shared" si="36"/>
        <v>3.44</v>
      </c>
      <c r="CA247" s="48">
        <f t="shared" si="33"/>
        <v>0.12876170175438598</v>
      </c>
      <c r="CB247" s="175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0"/>
      <c r="GG247" s="30"/>
      <c r="GH247" s="30"/>
      <c r="GI247" s="30"/>
      <c r="GJ247" s="30"/>
      <c r="GK247" s="30"/>
      <c r="GL247" s="30"/>
      <c r="GM247" s="30"/>
      <c r="GN247" s="30"/>
      <c r="GO247" s="30"/>
      <c r="GP247" s="30"/>
      <c r="GQ247" s="30"/>
      <c r="GR247" s="30"/>
      <c r="GS247" s="30"/>
      <c r="GT247" s="30"/>
      <c r="GU247" s="30"/>
      <c r="GV247" s="30"/>
      <c r="GW247" s="30"/>
      <c r="GX247" s="30"/>
      <c r="GY247" s="30"/>
      <c r="GZ247" s="30"/>
      <c r="HA247" s="30"/>
      <c r="HB247" s="30"/>
      <c r="HC247" s="30"/>
      <c r="HD247" s="30"/>
      <c r="HE247" s="30"/>
      <c r="HF247" s="30"/>
      <c r="HG247" s="30"/>
      <c r="HH247" s="30"/>
      <c r="HI247" s="30"/>
      <c r="HJ247" s="30"/>
      <c r="HK247" s="30"/>
      <c r="HL247" s="30"/>
      <c r="HM247" s="30"/>
      <c r="HN247" s="30"/>
      <c r="HO247" s="30"/>
      <c r="HP247" s="30"/>
      <c r="HQ247" s="30"/>
      <c r="HR247" s="30"/>
      <c r="HS247" s="30"/>
      <c r="HT247" s="30"/>
      <c r="HU247" s="30"/>
      <c r="HV247" s="30"/>
      <c r="HW247" s="30"/>
      <c r="HX247" s="30"/>
      <c r="HY247" s="30"/>
      <c r="HZ247" s="30"/>
      <c r="IA247" s="30"/>
      <c r="IB247" s="30"/>
      <c r="IC247" s="30"/>
      <c r="ID247" s="30"/>
      <c r="IE247" s="30"/>
      <c r="IF247" s="30"/>
      <c r="IG247" s="30"/>
      <c r="IH247" s="30"/>
      <c r="II247" s="30"/>
      <c r="IJ247" s="30"/>
      <c r="IK247" s="30"/>
      <c r="IL247" s="30"/>
      <c r="IM247" s="30"/>
      <c r="IN247" s="30"/>
      <c r="IO247" s="30"/>
      <c r="IP247" s="30"/>
    </row>
    <row r="248" spans="1:250" ht="21" customHeight="1" x14ac:dyDescent="0.15">
      <c r="A248" s="53"/>
      <c r="B248" s="126"/>
      <c r="C248" s="244" t="s">
        <v>47</v>
      </c>
      <c r="D248" s="159">
        <v>2012</v>
      </c>
      <c r="E248" s="158">
        <f t="shared" si="27"/>
        <v>4</v>
      </c>
      <c r="F248" s="158">
        <f t="shared" si="28"/>
        <v>5</v>
      </c>
      <c r="G248" s="46">
        <f t="shared" si="29"/>
        <v>19.999999999999996</v>
      </c>
      <c r="H248" s="27"/>
      <c r="I248" s="27"/>
      <c r="J248" s="175"/>
      <c r="K248" s="189"/>
      <c r="L248" s="220"/>
      <c r="M248" s="221"/>
      <c r="N248" s="30"/>
      <c r="O248" s="161">
        <f t="shared" si="37"/>
        <v>0</v>
      </c>
      <c r="P248" s="161">
        <f t="shared" si="37"/>
        <v>0</v>
      </c>
      <c r="Q248" s="161">
        <f t="shared" si="37"/>
        <v>0</v>
      </c>
      <c r="R248" s="161">
        <f t="shared" si="37"/>
        <v>0.25</v>
      </c>
      <c r="S248" s="161">
        <f t="shared" si="37"/>
        <v>0.5</v>
      </c>
      <c r="T248" s="161">
        <f t="shared" si="37"/>
        <v>0.5</v>
      </c>
      <c r="U248" s="161">
        <f t="shared" si="37"/>
        <v>0.5</v>
      </c>
      <c r="V248" s="161">
        <f t="shared" si="34"/>
        <v>0.75</v>
      </c>
      <c r="W248" s="161">
        <f t="shared" si="34"/>
        <v>0.25</v>
      </c>
      <c r="X248" s="161">
        <f t="shared" si="34"/>
        <v>0.75</v>
      </c>
      <c r="Y248" s="161">
        <f t="shared" si="34"/>
        <v>0.25</v>
      </c>
      <c r="Z248" s="161">
        <f t="shared" si="34"/>
        <v>0.25</v>
      </c>
      <c r="AA248" s="38"/>
      <c r="AB248" s="30"/>
      <c r="AC248" s="253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186"/>
      <c r="AX248" s="30"/>
      <c r="AY248" s="161">
        <f t="shared" si="38"/>
        <v>1</v>
      </c>
      <c r="AZ248" s="161">
        <f t="shared" si="38"/>
        <v>1</v>
      </c>
      <c r="BA248" s="161">
        <f t="shared" si="38"/>
        <v>1.5</v>
      </c>
      <c r="BB248" s="161">
        <f t="shared" si="38"/>
        <v>1.5</v>
      </c>
      <c r="BC248" s="161">
        <f t="shared" si="38"/>
        <v>1.75</v>
      </c>
      <c r="BD248" s="161">
        <f t="shared" si="38"/>
        <v>1.25</v>
      </c>
      <c r="BE248" s="161">
        <f t="shared" si="38"/>
        <v>1.5</v>
      </c>
      <c r="BF248" s="161">
        <f t="shared" si="35"/>
        <v>1.75</v>
      </c>
      <c r="BG248" s="161">
        <f t="shared" si="35"/>
        <v>1</v>
      </c>
      <c r="BH248" s="161">
        <f t="shared" si="35"/>
        <v>1.25</v>
      </c>
      <c r="BI248" s="161">
        <f t="shared" si="35"/>
        <v>1</v>
      </c>
      <c r="BJ248" s="161">
        <f t="shared" si="35"/>
        <v>1</v>
      </c>
      <c r="BK248" s="175"/>
      <c r="BL248" s="30"/>
      <c r="BM248" s="30"/>
      <c r="BN248" s="219">
        <f t="shared" si="39"/>
        <v>1.5999968</v>
      </c>
      <c r="BO248" s="219">
        <f t="shared" si="39"/>
        <v>1.5499969</v>
      </c>
      <c r="BP248" s="219">
        <f t="shared" si="39"/>
        <v>1.6338550000000001</v>
      </c>
      <c r="BQ248" s="219">
        <f t="shared" si="39"/>
        <v>2.1751925000000001</v>
      </c>
      <c r="BR248" s="219">
        <f>AVERAGEIFS(BR$4:BR$149,$G$4:$G$149,$C248,$D$4:$D$149,$D248)</f>
        <v>2.5492075000000001</v>
      </c>
      <c r="BS248" s="219">
        <f t="shared" si="40"/>
        <v>3.0950000000000002</v>
      </c>
      <c r="BT248" s="219">
        <f t="shared" si="40"/>
        <v>3.6949999999999998</v>
      </c>
      <c r="BU248" s="219">
        <f t="shared" si="36"/>
        <v>4.3174999999999999</v>
      </c>
      <c r="BV248" s="219">
        <f t="shared" si="36"/>
        <v>4.835</v>
      </c>
      <c r="BW248" s="219">
        <f t="shared" si="36"/>
        <v>5.4725000000000001</v>
      </c>
      <c r="BX248" s="219">
        <f t="shared" si="36"/>
        <v>6</v>
      </c>
      <c r="BY248" s="219">
        <f t="shared" si="36"/>
        <v>7.1475000000000009</v>
      </c>
      <c r="BZ248" s="254">
        <f t="shared" si="36"/>
        <v>7.3450000000000006</v>
      </c>
      <c r="CA248" s="48">
        <f t="shared" si="33"/>
        <v>0.45762498076923086</v>
      </c>
      <c r="CB248" s="175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  <c r="GA248" s="30"/>
      <c r="GB248" s="30"/>
      <c r="GC248" s="30"/>
      <c r="GD248" s="30"/>
      <c r="GE248" s="30"/>
      <c r="GF248" s="30"/>
      <c r="GG248" s="30"/>
      <c r="GH248" s="30"/>
      <c r="GI248" s="30"/>
      <c r="GJ248" s="30"/>
      <c r="GK248" s="30"/>
      <c r="GL248" s="30"/>
      <c r="GM248" s="30"/>
      <c r="GN248" s="30"/>
      <c r="GO248" s="30"/>
      <c r="GP248" s="30"/>
      <c r="GQ248" s="30"/>
      <c r="GR248" s="30"/>
      <c r="GS248" s="30"/>
      <c r="GT248" s="30"/>
      <c r="GU248" s="30"/>
      <c r="GV248" s="30"/>
      <c r="GW248" s="30"/>
      <c r="GX248" s="30"/>
      <c r="GY248" s="30"/>
      <c r="GZ248" s="30"/>
      <c r="HA248" s="30"/>
      <c r="HB248" s="30"/>
      <c r="HC248" s="30"/>
      <c r="HD248" s="30"/>
      <c r="HE248" s="30"/>
      <c r="HF248" s="30"/>
      <c r="HG248" s="30"/>
      <c r="HH248" s="30"/>
      <c r="HI248" s="30"/>
      <c r="HJ248" s="30"/>
      <c r="HK248" s="30"/>
      <c r="HL248" s="30"/>
      <c r="HM248" s="30"/>
      <c r="HN248" s="30"/>
      <c r="HO248" s="30"/>
      <c r="HP248" s="30"/>
      <c r="HQ248" s="30"/>
      <c r="HR248" s="30"/>
      <c r="HS248" s="30"/>
      <c r="HT248" s="30"/>
      <c r="HU248" s="30"/>
      <c r="HV248" s="30"/>
      <c r="HW248" s="30"/>
      <c r="HX248" s="30"/>
      <c r="HY248" s="30"/>
      <c r="HZ248" s="30"/>
      <c r="IA248" s="30"/>
      <c r="IB248" s="30"/>
      <c r="IC248" s="30"/>
      <c r="ID248" s="30"/>
      <c r="IE248" s="30"/>
      <c r="IF248" s="30"/>
      <c r="IG248" s="30"/>
      <c r="IH248" s="30"/>
      <c r="II248" s="30"/>
      <c r="IJ248" s="30"/>
      <c r="IK248" s="30"/>
      <c r="IL248" s="30"/>
      <c r="IM248" s="30"/>
      <c r="IN248" s="30"/>
      <c r="IO248" s="30"/>
      <c r="IP248" s="30"/>
    </row>
    <row r="249" spans="1:250" ht="21" customHeight="1" x14ac:dyDescent="0.15">
      <c r="A249" s="53"/>
      <c r="B249" s="126"/>
      <c r="C249" s="244" t="s">
        <v>72</v>
      </c>
      <c r="D249" s="159">
        <v>2012</v>
      </c>
      <c r="E249" s="158">
        <f t="shared" si="27"/>
        <v>5</v>
      </c>
      <c r="F249" s="158">
        <f t="shared" si="28"/>
        <v>5</v>
      </c>
      <c r="G249" s="46">
        <f t="shared" si="29"/>
        <v>0</v>
      </c>
      <c r="H249" s="27"/>
      <c r="I249" s="27"/>
      <c r="J249" s="175"/>
      <c r="K249" s="189"/>
      <c r="L249" s="220"/>
      <c r="M249" s="221"/>
      <c r="N249" s="30"/>
      <c r="O249" s="161">
        <f t="shared" si="37"/>
        <v>0.2</v>
      </c>
      <c r="P249" s="161">
        <f t="shared" si="37"/>
        <v>0.2</v>
      </c>
      <c r="Q249" s="161">
        <f t="shared" si="37"/>
        <v>0</v>
      </c>
      <c r="R249" s="161">
        <f t="shared" si="37"/>
        <v>0</v>
      </c>
      <c r="S249" s="161">
        <f t="shared" si="37"/>
        <v>0</v>
      </c>
      <c r="T249" s="161">
        <f t="shared" si="37"/>
        <v>0</v>
      </c>
      <c r="U249" s="161">
        <f t="shared" si="37"/>
        <v>0.8</v>
      </c>
      <c r="V249" s="161">
        <f t="shared" si="34"/>
        <v>0</v>
      </c>
      <c r="W249" s="161">
        <f t="shared" si="34"/>
        <v>0.4</v>
      </c>
      <c r="X249" s="161">
        <f t="shared" si="34"/>
        <v>0.4</v>
      </c>
      <c r="Y249" s="161">
        <f t="shared" si="34"/>
        <v>0.4</v>
      </c>
      <c r="Z249" s="161">
        <f t="shared" si="34"/>
        <v>0</v>
      </c>
      <c r="AA249" s="38"/>
      <c r="AB249" s="30"/>
      <c r="AC249" s="253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186"/>
      <c r="AX249" s="30"/>
      <c r="AY249" s="161">
        <f t="shared" si="38"/>
        <v>1</v>
      </c>
      <c r="AZ249" s="161">
        <f t="shared" si="38"/>
        <v>1.6</v>
      </c>
      <c r="BA249" s="161">
        <f t="shared" si="38"/>
        <v>1.6</v>
      </c>
      <c r="BB249" s="161">
        <f t="shared" si="38"/>
        <v>1.8</v>
      </c>
      <c r="BC249" s="161">
        <f t="shared" si="38"/>
        <v>1.4</v>
      </c>
      <c r="BD249" s="161">
        <f t="shared" si="38"/>
        <v>1.2</v>
      </c>
      <c r="BE249" s="161">
        <f t="shared" si="38"/>
        <v>1.6</v>
      </c>
      <c r="BF249" s="161">
        <f t="shared" si="35"/>
        <v>1.6</v>
      </c>
      <c r="BG249" s="161">
        <f t="shared" si="35"/>
        <v>1.2</v>
      </c>
      <c r="BH249" s="161">
        <f t="shared" si="35"/>
        <v>1.4</v>
      </c>
      <c r="BI249" s="161">
        <f t="shared" si="35"/>
        <v>1.2</v>
      </c>
      <c r="BJ249" s="161">
        <f t="shared" si="35"/>
        <v>1.4</v>
      </c>
      <c r="BK249" s="175"/>
      <c r="BL249" s="30"/>
      <c r="BM249" s="30"/>
      <c r="BN249" s="219">
        <f t="shared" si="39"/>
        <v>1.8499963000000001</v>
      </c>
      <c r="BO249" s="219">
        <f t="shared" si="39"/>
        <v>1.8399963200000002</v>
      </c>
      <c r="BP249" s="219">
        <f t="shared" si="39"/>
        <v>1.8661380000000001</v>
      </c>
      <c r="BQ249" s="219">
        <f t="shared" si="39"/>
        <v>2.7244039999999998</v>
      </c>
      <c r="BR249" s="219">
        <f>AVERAGEIFS(BR$4:BR$149,$G$4:$G$149,$C249,$D$4:$D$149,$D249)</f>
        <v>3.3621980000000002</v>
      </c>
      <c r="BS249" s="219">
        <f t="shared" si="40"/>
        <v>4.2359999999999998</v>
      </c>
      <c r="BT249" s="219">
        <f t="shared" si="40"/>
        <v>5.2080000000000002</v>
      </c>
      <c r="BU249" s="219">
        <f t="shared" si="36"/>
        <v>5.9859999999999998</v>
      </c>
      <c r="BV249" s="219">
        <f t="shared" si="36"/>
        <v>6.7279999999999998</v>
      </c>
      <c r="BW249" s="219">
        <f t="shared" si="36"/>
        <v>7.5939999999999994</v>
      </c>
      <c r="BX249" s="219">
        <f t="shared" si="36"/>
        <v>8.2399999999999984</v>
      </c>
      <c r="BY249" s="219">
        <f t="shared" si="36"/>
        <v>9.02</v>
      </c>
      <c r="BZ249" s="254">
        <f t="shared" si="36"/>
        <v>9.9160000000000004</v>
      </c>
      <c r="CA249" s="48">
        <f t="shared" si="33"/>
        <v>0.64156260692307698</v>
      </c>
      <c r="CB249" s="175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  <c r="GA249" s="30"/>
      <c r="GB249" s="30"/>
      <c r="GC249" s="30"/>
      <c r="GD249" s="30"/>
      <c r="GE249" s="30"/>
      <c r="GF249" s="30"/>
      <c r="GG249" s="30"/>
      <c r="GH249" s="30"/>
      <c r="GI249" s="30"/>
      <c r="GJ249" s="30"/>
      <c r="GK249" s="30"/>
      <c r="GL249" s="30"/>
      <c r="GM249" s="30"/>
      <c r="GN249" s="30"/>
      <c r="GO249" s="30"/>
      <c r="GP249" s="30"/>
      <c r="GQ249" s="30"/>
      <c r="GR249" s="30"/>
      <c r="GS249" s="30"/>
      <c r="GT249" s="30"/>
      <c r="GU249" s="30"/>
      <c r="GV249" s="30"/>
      <c r="GW249" s="30"/>
      <c r="GX249" s="30"/>
      <c r="GY249" s="30"/>
      <c r="GZ249" s="30"/>
      <c r="HA249" s="30"/>
      <c r="HB249" s="30"/>
      <c r="HC249" s="30"/>
      <c r="HD249" s="30"/>
      <c r="HE249" s="30"/>
      <c r="HF249" s="30"/>
      <c r="HG249" s="30"/>
      <c r="HH249" s="30"/>
      <c r="HI249" s="30"/>
      <c r="HJ249" s="30"/>
      <c r="HK249" s="30"/>
      <c r="HL249" s="30"/>
      <c r="HM249" s="30"/>
      <c r="HN249" s="30"/>
      <c r="HO249" s="30"/>
      <c r="HP249" s="30"/>
      <c r="HQ249" s="30"/>
      <c r="HR249" s="30"/>
      <c r="HS249" s="30"/>
      <c r="HT249" s="30"/>
      <c r="HU249" s="30"/>
      <c r="HV249" s="30"/>
      <c r="HW249" s="30"/>
      <c r="HX249" s="30"/>
      <c r="HY249" s="30"/>
      <c r="HZ249" s="30"/>
      <c r="IA249" s="30"/>
      <c r="IB249" s="30"/>
      <c r="IC249" s="30"/>
      <c r="ID249" s="30"/>
      <c r="IE249" s="30"/>
      <c r="IF249" s="30"/>
      <c r="IG249" s="30"/>
      <c r="IH249" s="30"/>
      <c r="II249" s="30"/>
      <c r="IJ249" s="30"/>
      <c r="IK249" s="30"/>
      <c r="IL249" s="30"/>
      <c r="IM249" s="30"/>
      <c r="IN249" s="30"/>
      <c r="IO249" s="30"/>
      <c r="IP249" s="30"/>
    </row>
    <row r="250" spans="1:250" ht="21" customHeight="1" x14ac:dyDescent="0.15">
      <c r="A250" s="53"/>
      <c r="B250" s="126"/>
      <c r="C250" s="244" t="s">
        <v>103</v>
      </c>
      <c r="D250" s="159">
        <v>2012</v>
      </c>
      <c r="E250" s="158">
        <f t="shared" si="27"/>
        <v>4</v>
      </c>
      <c r="F250" s="158">
        <f t="shared" si="28"/>
        <v>4</v>
      </c>
      <c r="G250" s="46">
        <f t="shared" si="29"/>
        <v>0</v>
      </c>
      <c r="H250" s="27"/>
      <c r="I250" s="27"/>
      <c r="J250" s="175"/>
      <c r="K250" s="189"/>
      <c r="L250" s="220"/>
      <c r="M250" s="221"/>
      <c r="N250" s="30"/>
      <c r="O250" s="161">
        <f t="shared" si="37"/>
        <v>0</v>
      </c>
      <c r="P250" s="161">
        <f t="shared" si="37"/>
        <v>0</v>
      </c>
      <c r="Q250" s="161">
        <f t="shared" si="37"/>
        <v>0</v>
      </c>
      <c r="R250" s="161">
        <f t="shared" si="37"/>
        <v>0</v>
      </c>
      <c r="S250" s="161">
        <f t="shared" si="37"/>
        <v>0</v>
      </c>
      <c r="T250" s="161">
        <f t="shared" si="37"/>
        <v>0</v>
      </c>
      <c r="U250" s="161">
        <f t="shared" si="37"/>
        <v>0.25</v>
      </c>
      <c r="V250" s="161">
        <f t="shared" si="34"/>
        <v>0.25</v>
      </c>
      <c r="W250" s="161">
        <f t="shared" si="34"/>
        <v>0.75</v>
      </c>
      <c r="X250" s="161">
        <f t="shared" si="34"/>
        <v>0</v>
      </c>
      <c r="Y250" s="161">
        <f t="shared" si="34"/>
        <v>0.25</v>
      </c>
      <c r="Z250" s="161">
        <f t="shared" si="34"/>
        <v>0</v>
      </c>
      <c r="AA250" s="38"/>
      <c r="AB250" s="30"/>
      <c r="AC250" s="253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186"/>
      <c r="AX250" s="30"/>
      <c r="AY250" s="161">
        <f t="shared" si="38"/>
        <v>1</v>
      </c>
      <c r="AZ250" s="161">
        <f t="shared" si="38"/>
        <v>1</v>
      </c>
      <c r="BA250" s="161">
        <f t="shared" si="38"/>
        <v>1</v>
      </c>
      <c r="BB250" s="161">
        <f t="shared" si="38"/>
        <v>1</v>
      </c>
      <c r="BC250" s="161">
        <f t="shared" si="38"/>
        <v>1</v>
      </c>
      <c r="BD250" s="161">
        <f t="shared" si="38"/>
        <v>1</v>
      </c>
      <c r="BE250" s="161">
        <f t="shared" si="38"/>
        <v>1.5</v>
      </c>
      <c r="BF250" s="161">
        <f t="shared" si="35"/>
        <v>1.5</v>
      </c>
      <c r="BG250" s="161">
        <f t="shared" si="35"/>
        <v>1.75</v>
      </c>
      <c r="BH250" s="161">
        <f t="shared" si="35"/>
        <v>1.25</v>
      </c>
      <c r="BI250" s="161">
        <f t="shared" si="35"/>
        <v>1</v>
      </c>
      <c r="BJ250" s="161">
        <f t="shared" si="35"/>
        <v>1</v>
      </c>
      <c r="BK250" s="175"/>
      <c r="BL250" s="30"/>
      <c r="BM250" s="30"/>
      <c r="BN250" s="219">
        <f t="shared" si="39"/>
        <v>1.7374965250000001</v>
      </c>
      <c r="BO250" s="219">
        <f t="shared" si="39"/>
        <v>1.6624966750000001</v>
      </c>
      <c r="BP250" s="219">
        <f t="shared" si="39"/>
        <v>1.7716500000000002</v>
      </c>
      <c r="BQ250" s="219">
        <f t="shared" si="39"/>
        <v>2.5098374999999997</v>
      </c>
      <c r="BR250" s="219">
        <f>AVERAGEIFS(BR$4:BR$149,$G$4:$G$149,$C250,$D$4:$D$149,$D250)</f>
        <v>3.4448750000000001</v>
      </c>
      <c r="BS250" s="219">
        <f t="shared" si="40"/>
        <v>4.2725</v>
      </c>
      <c r="BT250" s="219">
        <f t="shared" si="40"/>
        <v>5.1150000000000002</v>
      </c>
      <c r="BU250" s="219">
        <f t="shared" si="36"/>
        <v>5.9550000000000001</v>
      </c>
      <c r="BV250" s="219">
        <f t="shared" si="36"/>
        <v>6.6074999999999999</v>
      </c>
      <c r="BW250" s="219">
        <f t="shared" si="36"/>
        <v>7.2749999999999995</v>
      </c>
      <c r="BX250" s="219">
        <f t="shared" si="36"/>
        <v>7.7974999999999994</v>
      </c>
      <c r="BY250" s="219">
        <f t="shared" si="36"/>
        <v>8.2800000000000011</v>
      </c>
      <c r="BZ250" s="254">
        <f t="shared" si="36"/>
        <v>8.9175000000000004</v>
      </c>
      <c r="CA250" s="48">
        <f t="shared" si="33"/>
        <v>0.61019741477485945</v>
      </c>
      <c r="CB250" s="175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  <c r="GA250" s="30"/>
      <c r="GB250" s="30"/>
      <c r="GC250" s="30"/>
      <c r="GD250" s="30"/>
      <c r="GE250" s="30"/>
      <c r="GF250" s="30"/>
      <c r="GG250" s="30"/>
      <c r="GH250" s="30"/>
      <c r="GI250" s="30"/>
      <c r="GJ250" s="30"/>
      <c r="GK250" s="30"/>
      <c r="GL250" s="30"/>
      <c r="GM250" s="30"/>
      <c r="GN250" s="30"/>
      <c r="GO250" s="30"/>
      <c r="GP250" s="30"/>
      <c r="GQ250" s="30"/>
      <c r="GR250" s="30"/>
      <c r="GS250" s="30"/>
      <c r="GT250" s="30"/>
      <c r="GU250" s="30"/>
      <c r="GV250" s="30"/>
      <c r="GW250" s="30"/>
      <c r="GX250" s="30"/>
      <c r="GY250" s="30"/>
      <c r="GZ250" s="30"/>
      <c r="HA250" s="30"/>
      <c r="HB250" s="30"/>
      <c r="HC250" s="30"/>
      <c r="HD250" s="30"/>
      <c r="HE250" s="30"/>
      <c r="HF250" s="30"/>
      <c r="HG250" s="30"/>
      <c r="HH250" s="30"/>
      <c r="HI250" s="30"/>
      <c r="HJ250" s="30"/>
      <c r="HK250" s="30"/>
      <c r="HL250" s="30"/>
      <c r="HM250" s="30"/>
      <c r="HN250" s="30"/>
      <c r="HO250" s="30"/>
      <c r="HP250" s="30"/>
      <c r="HQ250" s="30"/>
      <c r="HR250" s="30"/>
      <c r="HS250" s="30"/>
      <c r="HT250" s="30"/>
      <c r="HU250" s="30"/>
      <c r="HV250" s="30"/>
      <c r="HW250" s="30"/>
      <c r="HX250" s="30"/>
      <c r="HY250" s="30"/>
      <c r="HZ250" s="30"/>
      <c r="IA250" s="30"/>
      <c r="IB250" s="30"/>
      <c r="IC250" s="30"/>
      <c r="ID250" s="30"/>
      <c r="IE250" s="30"/>
      <c r="IF250" s="30"/>
      <c r="IG250" s="30"/>
      <c r="IH250" s="30"/>
      <c r="II250" s="30"/>
      <c r="IJ250" s="30"/>
      <c r="IK250" s="30"/>
      <c r="IL250" s="30"/>
      <c r="IM250" s="30"/>
      <c r="IN250" s="30"/>
      <c r="IO250" s="30"/>
      <c r="IP250" s="30"/>
    </row>
    <row r="251" spans="1:250" ht="21" customHeight="1" x14ac:dyDescent="0.15">
      <c r="A251" s="53"/>
      <c r="B251" s="126"/>
      <c r="C251" s="244" t="s">
        <v>115</v>
      </c>
      <c r="D251" s="159">
        <v>2012</v>
      </c>
      <c r="E251" s="158">
        <f t="shared" si="27"/>
        <v>2</v>
      </c>
      <c r="F251" s="158">
        <f t="shared" si="28"/>
        <v>3</v>
      </c>
      <c r="G251" s="46">
        <f t="shared" si="29"/>
        <v>33.333333333333336</v>
      </c>
      <c r="H251" s="27"/>
      <c r="I251" s="27"/>
      <c r="J251" s="175"/>
      <c r="K251" s="189"/>
      <c r="L251" s="220"/>
      <c r="M251" s="221"/>
      <c r="N251" s="30"/>
      <c r="O251" s="161">
        <f t="shared" si="37"/>
        <v>0</v>
      </c>
      <c r="P251" s="161">
        <f t="shared" si="37"/>
        <v>0</v>
      </c>
      <c r="Q251" s="161">
        <f t="shared" si="37"/>
        <v>0</v>
      </c>
      <c r="R251" s="161">
        <f t="shared" si="37"/>
        <v>0</v>
      </c>
      <c r="S251" s="161">
        <f t="shared" si="37"/>
        <v>0</v>
      </c>
      <c r="T251" s="161">
        <f t="shared" si="37"/>
        <v>0</v>
      </c>
      <c r="U251" s="161">
        <f t="shared" si="37"/>
        <v>0</v>
      </c>
      <c r="V251" s="161">
        <f t="shared" si="34"/>
        <v>0</v>
      </c>
      <c r="W251" s="161">
        <f t="shared" si="34"/>
        <v>0</v>
      </c>
      <c r="X251" s="161">
        <f t="shared" si="34"/>
        <v>0</v>
      </c>
      <c r="Y251" s="161">
        <f t="shared" si="34"/>
        <v>0</v>
      </c>
      <c r="Z251" s="161">
        <f t="shared" si="34"/>
        <v>0</v>
      </c>
      <c r="AA251" s="38"/>
      <c r="AB251" s="30"/>
      <c r="AC251" s="253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186"/>
      <c r="AX251" s="30"/>
      <c r="AY251" s="161">
        <f t="shared" si="38"/>
        <v>1</v>
      </c>
      <c r="AZ251" s="161">
        <f t="shared" si="38"/>
        <v>1</v>
      </c>
      <c r="BA251" s="161">
        <f t="shared" si="38"/>
        <v>1</v>
      </c>
      <c r="BB251" s="161">
        <f t="shared" si="38"/>
        <v>1.5</v>
      </c>
      <c r="BC251" s="161">
        <f t="shared" si="38"/>
        <v>1</v>
      </c>
      <c r="BD251" s="161">
        <f t="shared" si="38"/>
        <v>1</v>
      </c>
      <c r="BE251" s="161">
        <f t="shared" si="38"/>
        <v>1</v>
      </c>
      <c r="BF251" s="161">
        <f t="shared" si="35"/>
        <v>1</v>
      </c>
      <c r="BG251" s="161">
        <f t="shared" si="35"/>
        <v>1</v>
      </c>
      <c r="BH251" s="161">
        <f t="shared" si="35"/>
        <v>1</v>
      </c>
      <c r="BI251" s="161">
        <f t="shared" si="35"/>
        <v>1</v>
      </c>
      <c r="BJ251" s="161">
        <f t="shared" si="35"/>
        <v>1</v>
      </c>
      <c r="BK251" s="175"/>
      <c r="BL251" s="30"/>
      <c r="BM251" s="30"/>
      <c r="BN251" s="219">
        <f t="shared" si="39"/>
        <v>1.3999972000000001</v>
      </c>
      <c r="BO251" s="219">
        <f t="shared" si="39"/>
        <v>1.42499715</v>
      </c>
      <c r="BP251" s="219">
        <f t="shared" si="39"/>
        <v>1.5354299999999999</v>
      </c>
      <c r="BQ251" s="219">
        <f t="shared" si="39"/>
        <v>2.59842</v>
      </c>
      <c r="BR251" s="219">
        <f>AVERAGEIFS(BR$4:BR$149,$G$4:$G$149,$C251,$D$4:$D$149,$D251)</f>
        <v>3.0905449999999997</v>
      </c>
      <c r="BS251" s="219">
        <f t="shared" si="40"/>
        <v>3.7800000000000002</v>
      </c>
      <c r="BT251" s="219">
        <f t="shared" si="40"/>
        <v>4.4749999999999996</v>
      </c>
      <c r="BU251" s="219">
        <f t="shared" si="36"/>
        <v>5.1850000000000005</v>
      </c>
      <c r="BV251" s="219">
        <f t="shared" si="36"/>
        <v>5.7750000000000004</v>
      </c>
      <c r="BW251" s="219">
        <f t="shared" si="36"/>
        <v>6.47</v>
      </c>
      <c r="BX251" s="219">
        <f t="shared" si="36"/>
        <v>6.9499999999999993</v>
      </c>
      <c r="BY251" s="219">
        <f t="shared" si="36"/>
        <v>7.59</v>
      </c>
      <c r="BZ251" s="254">
        <f t="shared" si="36"/>
        <v>8.2899999999999991</v>
      </c>
      <c r="CA251" s="48">
        <f t="shared" si="33"/>
        <v>0.54826514723264552</v>
      </c>
      <c r="CB251" s="175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  <c r="GA251" s="30"/>
      <c r="GB251" s="30"/>
      <c r="GC251" s="30"/>
      <c r="GD251" s="30"/>
      <c r="GE251" s="30"/>
      <c r="GF251" s="30"/>
      <c r="GG251" s="30"/>
      <c r="GH251" s="30"/>
      <c r="GI251" s="30"/>
      <c r="GJ251" s="30"/>
      <c r="GK251" s="30"/>
      <c r="GL251" s="30"/>
      <c r="GM251" s="30"/>
      <c r="GN251" s="30"/>
      <c r="GO251" s="30"/>
      <c r="GP251" s="30"/>
      <c r="GQ251" s="30"/>
      <c r="GR251" s="30"/>
      <c r="GS251" s="30"/>
      <c r="GT251" s="30"/>
      <c r="GU251" s="30"/>
      <c r="GV251" s="30"/>
      <c r="GW251" s="30"/>
      <c r="GX251" s="30"/>
      <c r="GY251" s="30"/>
      <c r="GZ251" s="30"/>
      <c r="HA251" s="30"/>
      <c r="HB251" s="30"/>
      <c r="HC251" s="30"/>
      <c r="HD251" s="30"/>
      <c r="HE251" s="30"/>
      <c r="HF251" s="30"/>
      <c r="HG251" s="30"/>
      <c r="HH251" s="30"/>
      <c r="HI251" s="30"/>
      <c r="HJ251" s="30"/>
      <c r="HK251" s="30"/>
      <c r="HL251" s="30"/>
      <c r="HM251" s="30"/>
      <c r="HN251" s="30"/>
      <c r="HO251" s="30"/>
      <c r="HP251" s="30"/>
      <c r="HQ251" s="30"/>
      <c r="HR251" s="30"/>
      <c r="HS251" s="30"/>
      <c r="HT251" s="30"/>
      <c r="HU251" s="30"/>
      <c r="HV251" s="30"/>
      <c r="HW251" s="30"/>
      <c r="HX251" s="30"/>
      <c r="HY251" s="30"/>
      <c r="HZ251" s="30"/>
      <c r="IA251" s="30"/>
      <c r="IB251" s="30"/>
      <c r="IC251" s="30"/>
      <c r="ID251" s="30"/>
      <c r="IE251" s="30"/>
      <c r="IF251" s="30"/>
      <c r="IG251" s="30"/>
      <c r="IH251" s="30"/>
      <c r="II251" s="30"/>
      <c r="IJ251" s="30"/>
      <c r="IK251" s="30"/>
      <c r="IL251" s="30"/>
      <c r="IM251" s="30"/>
      <c r="IN251" s="30"/>
      <c r="IO251" s="30"/>
      <c r="IP251" s="30"/>
    </row>
    <row r="252" spans="1:250" ht="21" customHeight="1" x14ac:dyDescent="0.15">
      <c r="A252" s="53"/>
      <c r="B252" s="126"/>
      <c r="C252" s="244" t="s">
        <v>281</v>
      </c>
      <c r="D252" s="159">
        <v>2012</v>
      </c>
      <c r="E252" s="158">
        <f t="shared" si="27"/>
        <v>2</v>
      </c>
      <c r="F252" s="158">
        <f t="shared" si="28"/>
        <v>2</v>
      </c>
      <c r="G252" s="46">
        <f t="shared" si="29"/>
        <v>0</v>
      </c>
      <c r="H252" s="27"/>
      <c r="I252" s="27"/>
      <c r="J252" s="175"/>
      <c r="K252" s="189"/>
      <c r="L252" s="220"/>
      <c r="M252" s="221"/>
      <c r="N252" s="30"/>
      <c r="O252" s="161">
        <f t="shared" si="37"/>
        <v>0</v>
      </c>
      <c r="P252" s="161">
        <f t="shared" si="37"/>
        <v>0</v>
      </c>
      <c r="Q252" s="161">
        <f t="shared" si="37"/>
        <v>0</v>
      </c>
      <c r="R252" s="161">
        <f t="shared" si="37"/>
        <v>0</v>
      </c>
      <c r="S252" s="161">
        <f t="shared" si="37"/>
        <v>0.5</v>
      </c>
      <c r="T252" s="161">
        <f t="shared" si="37"/>
        <v>0</v>
      </c>
      <c r="U252" s="161">
        <f t="shared" si="37"/>
        <v>0.5</v>
      </c>
      <c r="V252" s="161">
        <f t="shared" si="34"/>
        <v>1</v>
      </c>
      <c r="W252" s="161">
        <f t="shared" si="34"/>
        <v>0</v>
      </c>
      <c r="X252" s="161">
        <f t="shared" si="34"/>
        <v>0</v>
      </c>
      <c r="Y252" s="161">
        <f t="shared" si="34"/>
        <v>1</v>
      </c>
      <c r="Z252" s="161">
        <f t="shared" si="34"/>
        <v>0</v>
      </c>
      <c r="AA252" s="38"/>
      <c r="AB252" s="30"/>
      <c r="AC252" s="253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186"/>
      <c r="AX252" s="30"/>
      <c r="AY252" s="161">
        <f t="shared" si="38"/>
        <v>1</v>
      </c>
      <c r="AZ252" s="161">
        <f t="shared" si="38"/>
        <v>1.5</v>
      </c>
      <c r="BA252" s="161">
        <f t="shared" si="38"/>
        <v>1.5</v>
      </c>
      <c r="BB252" s="161">
        <f t="shared" si="38"/>
        <v>2.5</v>
      </c>
      <c r="BC252" s="161">
        <f t="shared" si="38"/>
        <v>2</v>
      </c>
      <c r="BD252" s="161">
        <f t="shared" si="38"/>
        <v>1.5</v>
      </c>
      <c r="BE252" s="161">
        <f t="shared" si="38"/>
        <v>2.5</v>
      </c>
      <c r="BF252" s="161">
        <f t="shared" si="35"/>
        <v>2.5</v>
      </c>
      <c r="BG252" s="161">
        <f t="shared" si="35"/>
        <v>1</v>
      </c>
      <c r="BH252" s="161">
        <f t="shared" si="35"/>
        <v>1</v>
      </c>
      <c r="BI252" s="161">
        <f t="shared" si="35"/>
        <v>1.5</v>
      </c>
      <c r="BJ252" s="161">
        <f t="shared" si="35"/>
        <v>1</v>
      </c>
      <c r="BK252" s="175"/>
      <c r="BL252" s="30"/>
      <c r="BM252" s="30"/>
      <c r="BN252" s="219">
        <f t="shared" si="39"/>
        <v>2.7499945000000001</v>
      </c>
      <c r="BO252" s="219">
        <f t="shared" si="39"/>
        <v>2.7499945000000001</v>
      </c>
      <c r="BP252" s="219">
        <f t="shared" si="39"/>
        <v>2.59842</v>
      </c>
      <c r="BQ252" s="219">
        <f t="shared" si="39"/>
        <v>2.933065</v>
      </c>
      <c r="BR252" s="219">
        <f>AVERAGEIFS(BR$4:BR$149,$G$4:$G$149,$C252,$D$4:$D$149,$D252)</f>
        <v>3.6220400000000001</v>
      </c>
      <c r="BS252" s="219">
        <f t="shared" si="40"/>
        <v>3.6050000000000004</v>
      </c>
      <c r="BT252" s="219">
        <f t="shared" si="40"/>
        <v>3.99</v>
      </c>
      <c r="BU252" s="219">
        <f t="shared" si="36"/>
        <v>4.42</v>
      </c>
      <c r="BV252" s="219">
        <f t="shared" si="36"/>
        <v>4.7349999999999994</v>
      </c>
      <c r="BW252" s="219">
        <f t="shared" si="36"/>
        <v>4.9849999999999994</v>
      </c>
      <c r="BX252" s="219">
        <f t="shared" si="36"/>
        <v>5.4049999999999994</v>
      </c>
      <c r="BY252" s="219">
        <f t="shared" si="36"/>
        <v>5.9049999999999994</v>
      </c>
      <c r="BZ252" s="254">
        <f t="shared" si="36"/>
        <v>6.26</v>
      </c>
      <c r="CA252" s="48">
        <f t="shared" si="33"/>
        <v>0.2725069033771107</v>
      </c>
      <c r="CB252" s="175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  <c r="GA252" s="30"/>
      <c r="GB252" s="30"/>
      <c r="GC252" s="30"/>
      <c r="GD252" s="30"/>
      <c r="GE252" s="30"/>
      <c r="GF252" s="30"/>
      <c r="GG252" s="30"/>
      <c r="GH252" s="30"/>
      <c r="GI252" s="30"/>
      <c r="GJ252" s="30"/>
      <c r="GK252" s="30"/>
      <c r="GL252" s="30"/>
      <c r="GM252" s="30"/>
      <c r="GN252" s="30"/>
      <c r="GO252" s="30"/>
      <c r="GP252" s="30"/>
      <c r="GQ252" s="30"/>
      <c r="GR252" s="30"/>
      <c r="GS252" s="30"/>
      <c r="GT252" s="30"/>
      <c r="GU252" s="30"/>
      <c r="GV252" s="30"/>
      <c r="GW252" s="30"/>
      <c r="GX252" s="30"/>
      <c r="GY252" s="30"/>
      <c r="GZ252" s="30"/>
      <c r="HA252" s="30"/>
      <c r="HB252" s="30"/>
      <c r="HC252" s="30"/>
      <c r="HD252" s="30"/>
      <c r="HE252" s="30"/>
      <c r="HF252" s="30"/>
      <c r="HG252" s="30"/>
      <c r="HH252" s="30"/>
      <c r="HI252" s="30"/>
      <c r="HJ252" s="30"/>
      <c r="HK252" s="30"/>
      <c r="HL252" s="30"/>
      <c r="HM252" s="30"/>
      <c r="HN252" s="30"/>
      <c r="HO252" s="30"/>
      <c r="HP252" s="30"/>
      <c r="HQ252" s="30"/>
      <c r="HR252" s="30"/>
      <c r="HS252" s="30"/>
      <c r="HT252" s="30"/>
      <c r="HU252" s="30"/>
      <c r="HV252" s="30"/>
      <c r="HW252" s="30"/>
      <c r="HX252" s="30"/>
      <c r="HY252" s="30"/>
      <c r="HZ252" s="30"/>
      <c r="IA252" s="30"/>
      <c r="IB252" s="30"/>
      <c r="IC252" s="30"/>
      <c r="ID252" s="30"/>
      <c r="IE252" s="30"/>
      <c r="IF252" s="30"/>
      <c r="IG252" s="30"/>
      <c r="IH252" s="30"/>
      <c r="II252" s="30"/>
      <c r="IJ252" s="30"/>
      <c r="IK252" s="30"/>
      <c r="IL252" s="30"/>
      <c r="IM252" s="30"/>
      <c r="IN252" s="30"/>
      <c r="IO252" s="30"/>
      <c r="IP252" s="30"/>
    </row>
    <row r="253" spans="1:250" ht="21" customHeight="1" x14ac:dyDescent="0.15">
      <c r="A253" s="53"/>
      <c r="B253" s="126"/>
      <c r="C253" s="244" t="s">
        <v>301</v>
      </c>
      <c r="D253" s="159">
        <v>2020</v>
      </c>
      <c r="E253" s="158">
        <f t="shared" si="27"/>
        <v>2</v>
      </c>
      <c r="F253" s="158">
        <f t="shared" si="28"/>
        <v>2</v>
      </c>
      <c r="G253" s="46">
        <f t="shared" si="29"/>
        <v>0</v>
      </c>
      <c r="H253" s="27"/>
      <c r="I253" s="27"/>
      <c r="J253" s="175"/>
      <c r="K253" s="189"/>
      <c r="L253" s="220"/>
      <c r="M253" s="221"/>
      <c r="N253" s="30"/>
      <c r="O253" s="89"/>
      <c r="P253" s="176"/>
      <c r="Q253" s="176"/>
      <c r="R253" s="176"/>
      <c r="S253" s="176"/>
      <c r="T253" s="176"/>
      <c r="U253" s="178"/>
      <c r="V253" s="161">
        <f t="shared" si="34"/>
        <v>0</v>
      </c>
      <c r="W253" s="161">
        <f t="shared" si="34"/>
        <v>0</v>
      </c>
      <c r="X253" s="161">
        <f t="shared" si="34"/>
        <v>0</v>
      </c>
      <c r="Y253" s="161">
        <f t="shared" si="34"/>
        <v>0</v>
      </c>
      <c r="Z253" s="161">
        <f t="shared" si="34"/>
        <v>1.5</v>
      </c>
      <c r="AA253" s="105"/>
      <c r="AB253" s="30"/>
      <c r="AC253" s="253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186"/>
      <c r="AX253" s="30"/>
      <c r="AY253" s="261"/>
      <c r="AZ253" s="262"/>
      <c r="BA253" s="262"/>
      <c r="BB253" s="262"/>
      <c r="BC253" s="262"/>
      <c r="BD253" s="262"/>
      <c r="BE253" s="263"/>
      <c r="BF253" s="161">
        <f t="shared" si="35"/>
        <v>1.5</v>
      </c>
      <c r="BG253" s="161">
        <f t="shared" si="35"/>
        <v>1.5</v>
      </c>
      <c r="BH253" s="161">
        <f t="shared" si="35"/>
        <v>2</v>
      </c>
      <c r="BI253" s="161">
        <f t="shared" si="35"/>
        <v>2</v>
      </c>
      <c r="BJ253" s="161">
        <f t="shared" si="35"/>
        <v>2.5</v>
      </c>
      <c r="BK253" s="175"/>
      <c r="BL253" s="30"/>
      <c r="BM253" s="30"/>
      <c r="BN253" s="264"/>
      <c r="BO253" s="228"/>
      <c r="BP253" s="228"/>
      <c r="BQ253" s="228"/>
      <c r="BR253" s="228"/>
      <c r="BS253" s="228"/>
      <c r="BT253" s="229"/>
      <c r="BU253" s="219">
        <f t="shared" si="36"/>
        <v>1.49</v>
      </c>
      <c r="BV253" s="219">
        <f t="shared" si="36"/>
        <v>1.25</v>
      </c>
      <c r="BW253" s="219">
        <f t="shared" si="36"/>
        <v>1.25</v>
      </c>
      <c r="BX253" s="219">
        <f t="shared" si="36"/>
        <v>1.355</v>
      </c>
      <c r="BY253" s="219">
        <f t="shared" si="36"/>
        <v>1.4350000000000001</v>
      </c>
      <c r="BZ253" s="254">
        <f t="shared" si="36"/>
        <v>1.4350000000000001</v>
      </c>
      <c r="CA253" s="48">
        <f t="shared" si="33"/>
        <v>-4.9999999999998939E-4</v>
      </c>
      <c r="CB253" s="175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  <c r="DT253" s="30"/>
      <c r="DU253" s="30"/>
      <c r="DV253" s="30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/>
      <c r="EW253" s="30"/>
      <c r="EX253" s="30"/>
      <c r="EY253" s="30"/>
      <c r="EZ253" s="30"/>
      <c r="FA253" s="30"/>
      <c r="FB253" s="30"/>
      <c r="FC253" s="30"/>
      <c r="FD253" s="30"/>
      <c r="FE253" s="30"/>
      <c r="FF253" s="30"/>
      <c r="FG253" s="30"/>
      <c r="FH253" s="30"/>
      <c r="FI253" s="30"/>
      <c r="FJ253" s="30"/>
      <c r="FK253" s="30"/>
      <c r="FL253" s="30"/>
      <c r="FM253" s="30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  <c r="GA253" s="30"/>
      <c r="GB253" s="30"/>
      <c r="GC253" s="30"/>
      <c r="GD253" s="30"/>
      <c r="GE253" s="30"/>
      <c r="GF253" s="30"/>
      <c r="GG253" s="30"/>
      <c r="GH253" s="30"/>
      <c r="GI253" s="30"/>
      <c r="GJ253" s="30"/>
      <c r="GK253" s="30"/>
      <c r="GL253" s="30"/>
      <c r="GM253" s="30"/>
      <c r="GN253" s="30"/>
      <c r="GO253" s="30"/>
      <c r="GP253" s="30"/>
      <c r="GQ253" s="30"/>
      <c r="GR253" s="30"/>
      <c r="GS253" s="30"/>
      <c r="GT253" s="30"/>
      <c r="GU253" s="30"/>
      <c r="GV253" s="30"/>
      <c r="GW253" s="30"/>
      <c r="GX253" s="30"/>
      <c r="GY253" s="30"/>
      <c r="GZ253" s="30"/>
      <c r="HA253" s="30"/>
      <c r="HB253" s="30"/>
      <c r="HC253" s="30"/>
      <c r="HD253" s="30"/>
      <c r="HE253" s="30"/>
      <c r="HF253" s="30"/>
      <c r="HG253" s="30"/>
      <c r="HH253" s="30"/>
      <c r="HI253" s="30"/>
      <c r="HJ253" s="30"/>
      <c r="HK253" s="30"/>
      <c r="HL253" s="30"/>
      <c r="HM253" s="30"/>
      <c r="HN253" s="30"/>
      <c r="HO253" s="30"/>
      <c r="HP253" s="30"/>
      <c r="HQ253" s="30"/>
      <c r="HR253" s="30"/>
      <c r="HS253" s="30"/>
      <c r="HT253" s="30"/>
      <c r="HU253" s="30"/>
      <c r="HV253" s="30"/>
      <c r="HW253" s="30"/>
      <c r="HX253" s="30"/>
      <c r="HY253" s="30"/>
      <c r="HZ253" s="30"/>
      <c r="IA253" s="30"/>
      <c r="IB253" s="30"/>
      <c r="IC253" s="30"/>
      <c r="ID253" s="30"/>
      <c r="IE253" s="30"/>
      <c r="IF253" s="30"/>
      <c r="IG253" s="30"/>
      <c r="IH253" s="30"/>
      <c r="II253" s="30"/>
      <c r="IJ253" s="30"/>
      <c r="IK253" s="30"/>
      <c r="IL253" s="30"/>
      <c r="IM253" s="30"/>
      <c r="IN253" s="30"/>
      <c r="IO253" s="30"/>
      <c r="IP253" s="30"/>
    </row>
    <row r="254" spans="1:250" ht="21" customHeight="1" x14ac:dyDescent="0.15">
      <c r="A254" s="53"/>
      <c r="B254" s="126"/>
      <c r="C254" s="244" t="s">
        <v>301</v>
      </c>
      <c r="D254" s="159">
        <v>2022</v>
      </c>
      <c r="E254" s="158">
        <f t="shared" si="27"/>
        <v>1</v>
      </c>
      <c r="F254" s="158">
        <f t="shared" si="28"/>
        <v>1</v>
      </c>
      <c r="G254" s="46">
        <f t="shared" si="29"/>
        <v>0</v>
      </c>
      <c r="H254" s="27"/>
      <c r="I254" s="27"/>
      <c r="J254" s="175"/>
      <c r="K254" s="189"/>
      <c r="L254" s="220"/>
      <c r="M254" s="221"/>
      <c r="N254" s="30"/>
      <c r="O254" s="192"/>
      <c r="P254" s="195"/>
      <c r="Q254" s="195"/>
      <c r="R254" s="195"/>
      <c r="S254" s="195"/>
      <c r="T254" s="195"/>
      <c r="U254" s="197"/>
      <c r="V254" s="187"/>
      <c r="W254" s="187"/>
      <c r="X254" s="161">
        <f t="shared" ref="X254:Z268" si="41">AVERAGEIFS(X$4:X$149,$G$4:$G$149,$C254,$D$4:$D$149,$D254)</f>
        <v>0</v>
      </c>
      <c r="Y254" s="161">
        <f t="shared" si="41"/>
        <v>3</v>
      </c>
      <c r="Z254" s="161">
        <f t="shared" si="41"/>
        <v>3</v>
      </c>
      <c r="AA254" s="265"/>
      <c r="AB254" s="30"/>
      <c r="AC254" s="253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186"/>
      <c r="AX254" s="30"/>
      <c r="AY254" s="266"/>
      <c r="AZ254" s="267"/>
      <c r="BA254" s="267"/>
      <c r="BB254" s="267"/>
      <c r="BC254" s="267"/>
      <c r="BD254" s="267"/>
      <c r="BE254" s="268"/>
      <c r="BF254" s="187"/>
      <c r="BG254" s="161"/>
      <c r="BH254" s="161"/>
      <c r="BI254" s="161">
        <f t="shared" ref="BI254:BJ268" si="42">AVERAGEIFS(BI$4:BI$149,$G$4:$G$149,$C254,$D$4:$D$149,$D254)</f>
        <v>3</v>
      </c>
      <c r="BJ254" s="161">
        <f t="shared" si="42"/>
        <v>2</v>
      </c>
      <c r="BK254" s="175"/>
      <c r="BL254" s="30"/>
      <c r="BM254" s="30"/>
      <c r="BN254" s="269"/>
      <c r="BO254" s="246"/>
      <c r="BP254" s="246"/>
      <c r="BQ254" s="246"/>
      <c r="BR254" s="246"/>
      <c r="BS254" s="246"/>
      <c r="BT254" s="247"/>
      <c r="BU254" s="48"/>
      <c r="BV254" s="219"/>
      <c r="BW254" s="219"/>
      <c r="BX254" s="219">
        <f t="shared" ref="BX254:BZ268" si="43">AVERAGEIFS(BX$4:BX$149,$G$4:$G$149,$C254,$D$4:$D$149,$D254)</f>
        <v>1.45</v>
      </c>
      <c r="BY254" s="219">
        <f t="shared" si="43"/>
        <v>1.54</v>
      </c>
      <c r="BZ254" s="254">
        <f t="shared" si="43"/>
        <v>1.65</v>
      </c>
      <c r="CA254" s="48">
        <f t="shared" si="33"/>
        <v>9.000000000000008E-2</v>
      </c>
      <c r="CB254" s="175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  <c r="GA254" s="30"/>
      <c r="GB254" s="30"/>
      <c r="GC254" s="30"/>
      <c r="GD254" s="30"/>
      <c r="GE254" s="30"/>
      <c r="GF254" s="30"/>
      <c r="GG254" s="30"/>
      <c r="GH254" s="30"/>
      <c r="GI254" s="30"/>
      <c r="GJ254" s="30"/>
      <c r="GK254" s="30"/>
      <c r="GL254" s="30"/>
      <c r="GM254" s="30"/>
      <c r="GN254" s="30"/>
      <c r="GO254" s="30"/>
      <c r="GP254" s="30"/>
      <c r="GQ254" s="30"/>
      <c r="GR254" s="30"/>
      <c r="GS254" s="30"/>
      <c r="GT254" s="30"/>
      <c r="GU254" s="30"/>
      <c r="GV254" s="30"/>
      <c r="GW254" s="30"/>
      <c r="GX254" s="30"/>
      <c r="GY254" s="30"/>
      <c r="GZ254" s="30"/>
      <c r="HA254" s="30"/>
      <c r="HB254" s="30"/>
      <c r="HC254" s="30"/>
      <c r="HD254" s="30"/>
      <c r="HE254" s="30"/>
      <c r="HF254" s="30"/>
      <c r="HG254" s="30"/>
      <c r="HH254" s="30"/>
      <c r="HI254" s="30"/>
      <c r="HJ254" s="30"/>
      <c r="HK254" s="30"/>
      <c r="HL254" s="30"/>
      <c r="HM254" s="30"/>
      <c r="HN254" s="30"/>
      <c r="HO254" s="30"/>
      <c r="HP254" s="30"/>
      <c r="HQ254" s="30"/>
      <c r="HR254" s="30"/>
      <c r="HS254" s="30"/>
      <c r="HT254" s="30"/>
      <c r="HU254" s="30"/>
      <c r="HV254" s="30"/>
      <c r="HW254" s="30"/>
      <c r="HX254" s="30"/>
      <c r="HY254" s="30"/>
      <c r="HZ254" s="30"/>
      <c r="IA254" s="30"/>
      <c r="IB254" s="30"/>
      <c r="IC254" s="30"/>
      <c r="ID254" s="30"/>
      <c r="IE254" s="30"/>
      <c r="IF254" s="30"/>
      <c r="IG254" s="30"/>
      <c r="IH254" s="30"/>
      <c r="II254" s="30"/>
      <c r="IJ254" s="30"/>
      <c r="IK254" s="30"/>
      <c r="IL254" s="30"/>
      <c r="IM254" s="30"/>
      <c r="IN254" s="30"/>
      <c r="IO254" s="30"/>
      <c r="IP254" s="30"/>
    </row>
    <row r="255" spans="1:250" ht="21" customHeight="1" x14ac:dyDescent="0.15">
      <c r="A255" s="53"/>
      <c r="B255" s="126"/>
      <c r="C255" s="244" t="s">
        <v>128</v>
      </c>
      <c r="D255" s="159">
        <v>2012</v>
      </c>
      <c r="E255" s="158">
        <f t="shared" si="27"/>
        <v>4</v>
      </c>
      <c r="F255" s="158">
        <f t="shared" si="28"/>
        <v>4</v>
      </c>
      <c r="G255" s="46">
        <f t="shared" si="29"/>
        <v>0</v>
      </c>
      <c r="H255" s="27"/>
      <c r="I255" s="27"/>
      <c r="J255" s="175"/>
      <c r="K255" s="189"/>
      <c r="L255" s="220"/>
      <c r="M255" s="221"/>
      <c r="N255" s="30"/>
      <c r="O255" s="161">
        <f t="shared" ref="O255:W257" si="44">AVERAGEIFS(O$4:O$149,$G$4:$G$149,$C255,$D$4:$D$149,$D255)</f>
        <v>0</v>
      </c>
      <c r="P255" s="161">
        <f t="shared" si="44"/>
        <v>0</v>
      </c>
      <c r="Q255" s="161">
        <f t="shared" si="44"/>
        <v>0</v>
      </c>
      <c r="R255" s="161">
        <f t="shared" si="44"/>
        <v>0</v>
      </c>
      <c r="S255" s="161">
        <f t="shared" si="44"/>
        <v>0</v>
      </c>
      <c r="T255" s="161">
        <f t="shared" si="44"/>
        <v>0.66666666666666663</v>
      </c>
      <c r="U255" s="161">
        <f t="shared" si="44"/>
        <v>0</v>
      </c>
      <c r="V255" s="161">
        <f t="shared" si="44"/>
        <v>0</v>
      </c>
      <c r="W255" s="161">
        <f t="shared" si="44"/>
        <v>0</v>
      </c>
      <c r="X255" s="161">
        <f t="shared" si="41"/>
        <v>0</v>
      </c>
      <c r="Y255" s="161">
        <f t="shared" si="41"/>
        <v>0.25</v>
      </c>
      <c r="Z255" s="161">
        <f t="shared" si="41"/>
        <v>0</v>
      </c>
      <c r="AA255" s="109"/>
      <c r="AB255" s="30"/>
      <c r="AC255" s="253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186"/>
      <c r="AX255" s="30"/>
      <c r="AY255" s="161">
        <f t="shared" ref="AY255:BH257" si="45">AVERAGEIFS(AY$4:AY$149,$G$4:$G$149,$C255,$D$4:$D$149,$D255)</f>
        <v>1</v>
      </c>
      <c r="AZ255" s="161">
        <f t="shared" si="45"/>
        <v>2</v>
      </c>
      <c r="BA255" s="161">
        <f t="shared" si="45"/>
        <v>1</v>
      </c>
      <c r="BB255" s="161">
        <f t="shared" si="45"/>
        <v>1</v>
      </c>
      <c r="BC255" s="161">
        <f t="shared" si="45"/>
        <v>1</v>
      </c>
      <c r="BD255" s="161">
        <f t="shared" si="45"/>
        <v>1.6666666666666667</v>
      </c>
      <c r="BE255" s="161">
        <f t="shared" si="45"/>
        <v>1.5</v>
      </c>
      <c r="BF255" s="161">
        <f t="shared" si="45"/>
        <v>1.5</v>
      </c>
      <c r="BG255" s="161">
        <f t="shared" si="45"/>
        <v>1.25</v>
      </c>
      <c r="BH255" s="161">
        <f t="shared" si="45"/>
        <v>1</v>
      </c>
      <c r="BI255" s="161">
        <f t="shared" si="42"/>
        <v>1.25</v>
      </c>
      <c r="BJ255" s="161">
        <f t="shared" si="42"/>
        <v>1.25</v>
      </c>
      <c r="BK255" s="175"/>
      <c r="BL255" s="30"/>
      <c r="BM255" s="30"/>
      <c r="BN255" s="219">
        <f t="shared" ref="BN255:BW257" si="46">AVERAGEIFS(BN$4:BN$149,$G$4:$G$149,$C255,$D$4:$D$149,$D255)</f>
        <v>1.52499695</v>
      </c>
      <c r="BO255" s="219">
        <f t="shared" si="46"/>
        <v>1.57499685</v>
      </c>
      <c r="BP255" s="219">
        <f t="shared" si="46"/>
        <v>2.027555</v>
      </c>
      <c r="BQ255" s="219">
        <f t="shared" si="46"/>
        <v>4.05511</v>
      </c>
      <c r="BR255" s="219">
        <f t="shared" si="46"/>
        <v>4.9409349999999996</v>
      </c>
      <c r="BS255" s="219">
        <f t="shared" si="46"/>
        <v>4.0933333333333337</v>
      </c>
      <c r="BT255" s="219">
        <f t="shared" si="46"/>
        <v>5.0599999999999996</v>
      </c>
      <c r="BU255" s="219">
        <f t="shared" si="46"/>
        <v>4.7100000000000009</v>
      </c>
      <c r="BV255" s="219">
        <f t="shared" si="46"/>
        <v>5.2124999999999995</v>
      </c>
      <c r="BW255" s="219">
        <f t="shared" si="46"/>
        <v>5.9375</v>
      </c>
      <c r="BX255" s="219">
        <f t="shared" si="43"/>
        <v>6.6849999999999996</v>
      </c>
      <c r="BY255" s="219">
        <f t="shared" si="43"/>
        <v>7.5625</v>
      </c>
      <c r="BZ255" s="254">
        <f t="shared" si="43"/>
        <v>8.2825000000000006</v>
      </c>
      <c r="CA255" s="48">
        <f t="shared" si="33"/>
        <v>0.45888542886178874</v>
      </c>
      <c r="CB255" s="175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  <c r="DT255" s="30"/>
      <c r="DU255" s="30"/>
      <c r="DV255" s="30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/>
      <c r="EW255" s="30"/>
      <c r="EX255" s="30"/>
      <c r="EY255" s="30"/>
      <c r="EZ255" s="30"/>
      <c r="FA255" s="30"/>
      <c r="FB255" s="30"/>
      <c r="FC255" s="30"/>
      <c r="FD255" s="30"/>
      <c r="FE255" s="30"/>
      <c r="FF255" s="30"/>
      <c r="FG255" s="30"/>
      <c r="FH255" s="30"/>
      <c r="FI255" s="30"/>
      <c r="FJ255" s="30"/>
      <c r="FK255" s="30"/>
      <c r="FL255" s="30"/>
      <c r="FM255" s="30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  <c r="GA255" s="30"/>
      <c r="GB255" s="30"/>
      <c r="GC255" s="30"/>
      <c r="GD255" s="30"/>
      <c r="GE255" s="30"/>
      <c r="GF255" s="30"/>
      <c r="GG255" s="30"/>
      <c r="GH255" s="30"/>
      <c r="GI255" s="30"/>
      <c r="GJ255" s="30"/>
      <c r="GK255" s="30"/>
      <c r="GL255" s="30"/>
      <c r="GM255" s="30"/>
      <c r="GN255" s="30"/>
      <c r="GO255" s="30"/>
      <c r="GP255" s="30"/>
      <c r="GQ255" s="30"/>
      <c r="GR255" s="30"/>
      <c r="GS255" s="30"/>
      <c r="GT255" s="30"/>
      <c r="GU255" s="30"/>
      <c r="GV255" s="30"/>
      <c r="GW255" s="30"/>
      <c r="GX255" s="30"/>
      <c r="GY255" s="30"/>
      <c r="GZ255" s="30"/>
      <c r="HA255" s="30"/>
      <c r="HB255" s="30"/>
      <c r="HC255" s="30"/>
      <c r="HD255" s="30"/>
      <c r="HE255" s="30"/>
      <c r="HF255" s="30"/>
      <c r="HG255" s="30"/>
      <c r="HH255" s="30"/>
      <c r="HI255" s="30"/>
      <c r="HJ255" s="30"/>
      <c r="HK255" s="30"/>
      <c r="HL255" s="30"/>
      <c r="HM255" s="30"/>
      <c r="HN255" s="30"/>
      <c r="HO255" s="30"/>
      <c r="HP255" s="30"/>
      <c r="HQ255" s="30"/>
      <c r="HR255" s="30"/>
      <c r="HS255" s="30"/>
      <c r="HT255" s="30"/>
      <c r="HU255" s="30"/>
      <c r="HV255" s="30"/>
      <c r="HW255" s="30"/>
      <c r="HX255" s="30"/>
      <c r="HY255" s="30"/>
      <c r="HZ255" s="30"/>
      <c r="IA255" s="30"/>
      <c r="IB255" s="30"/>
      <c r="IC255" s="30"/>
      <c r="ID255" s="30"/>
      <c r="IE255" s="30"/>
      <c r="IF255" s="30"/>
      <c r="IG255" s="30"/>
      <c r="IH255" s="30"/>
      <c r="II255" s="30"/>
      <c r="IJ255" s="30"/>
      <c r="IK255" s="30"/>
      <c r="IL255" s="30"/>
      <c r="IM255" s="30"/>
      <c r="IN255" s="30"/>
      <c r="IO255" s="30"/>
      <c r="IP255" s="30"/>
    </row>
    <row r="256" spans="1:250" ht="21" customHeight="1" x14ac:dyDescent="0.15">
      <c r="A256" s="53"/>
      <c r="B256" s="126"/>
      <c r="C256" s="244" t="s">
        <v>107</v>
      </c>
      <c r="D256" s="159">
        <v>2012</v>
      </c>
      <c r="E256" s="158">
        <f t="shared" si="27"/>
        <v>4</v>
      </c>
      <c r="F256" s="158">
        <f t="shared" si="28"/>
        <v>4</v>
      </c>
      <c r="G256" s="46">
        <f t="shared" si="29"/>
        <v>0</v>
      </c>
      <c r="H256" s="27"/>
      <c r="I256" s="27"/>
      <c r="J256" s="175"/>
      <c r="K256" s="189"/>
      <c r="L256" s="220"/>
      <c r="M256" s="221"/>
      <c r="N256" s="30"/>
      <c r="O256" s="161">
        <f t="shared" si="44"/>
        <v>0</v>
      </c>
      <c r="P256" s="161">
        <f t="shared" si="44"/>
        <v>0</v>
      </c>
      <c r="Q256" s="161">
        <f t="shared" si="44"/>
        <v>0.5</v>
      </c>
      <c r="R256" s="161">
        <f t="shared" si="44"/>
        <v>0</v>
      </c>
      <c r="S256" s="161">
        <f t="shared" si="44"/>
        <v>0.25</v>
      </c>
      <c r="T256" s="161">
        <f t="shared" si="44"/>
        <v>0.5</v>
      </c>
      <c r="U256" s="161">
        <f t="shared" si="44"/>
        <v>0.25</v>
      </c>
      <c r="V256" s="161">
        <f t="shared" si="44"/>
        <v>0.25</v>
      </c>
      <c r="W256" s="161">
        <f t="shared" si="44"/>
        <v>0.25</v>
      </c>
      <c r="X256" s="161">
        <f t="shared" si="41"/>
        <v>1</v>
      </c>
      <c r="Y256" s="161">
        <f t="shared" si="41"/>
        <v>1.25</v>
      </c>
      <c r="Z256" s="161">
        <f t="shared" si="41"/>
        <v>1</v>
      </c>
      <c r="AA256" s="38"/>
      <c r="AB256" s="30"/>
      <c r="AC256" s="253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186"/>
      <c r="AX256" s="30"/>
      <c r="AY256" s="161">
        <f t="shared" si="45"/>
        <v>1</v>
      </c>
      <c r="AZ256" s="161">
        <f t="shared" si="45"/>
        <v>1.5</v>
      </c>
      <c r="BA256" s="161">
        <f t="shared" si="45"/>
        <v>1.5</v>
      </c>
      <c r="BB256" s="161">
        <f t="shared" si="45"/>
        <v>1</v>
      </c>
      <c r="BC256" s="161">
        <f t="shared" si="45"/>
        <v>1.75</v>
      </c>
      <c r="BD256" s="161">
        <f t="shared" si="45"/>
        <v>1.25</v>
      </c>
      <c r="BE256" s="161">
        <f t="shared" si="45"/>
        <v>1.5</v>
      </c>
      <c r="BF256" s="161">
        <f t="shared" si="45"/>
        <v>1.75</v>
      </c>
      <c r="BG256" s="161">
        <f t="shared" si="45"/>
        <v>1.25</v>
      </c>
      <c r="BH256" s="161">
        <f t="shared" si="45"/>
        <v>1.5</v>
      </c>
      <c r="BI256" s="161">
        <f t="shared" si="42"/>
        <v>1.5</v>
      </c>
      <c r="BJ256" s="161">
        <f t="shared" si="42"/>
        <v>1.5</v>
      </c>
      <c r="BK256" s="175"/>
      <c r="BL256" s="30"/>
      <c r="BM256" s="30"/>
      <c r="BN256" s="219">
        <f t="shared" si="46"/>
        <v>2.4499951000000002</v>
      </c>
      <c r="BO256" s="219">
        <f t="shared" si="46"/>
        <v>2.4874950249999999</v>
      </c>
      <c r="BP256" s="219">
        <f t="shared" si="46"/>
        <v>2.6279474999999999</v>
      </c>
      <c r="BQ256" s="219">
        <f t="shared" si="46"/>
        <v>3.1397575</v>
      </c>
      <c r="BR256" s="219">
        <f t="shared" si="46"/>
        <v>3.5236150000000004</v>
      </c>
      <c r="BS256" s="219">
        <f t="shared" si="46"/>
        <v>3.8774999999999999</v>
      </c>
      <c r="BT256" s="219">
        <f t="shared" si="46"/>
        <v>4.4450000000000003</v>
      </c>
      <c r="BU256" s="219">
        <f t="shared" si="46"/>
        <v>4.9324999999999992</v>
      </c>
      <c r="BV256" s="219">
        <f t="shared" si="46"/>
        <v>5.4875000000000007</v>
      </c>
      <c r="BW256" s="219">
        <f t="shared" si="46"/>
        <v>6.08</v>
      </c>
      <c r="BX256" s="219">
        <f t="shared" si="43"/>
        <v>6.7149999999999999</v>
      </c>
      <c r="BY256" s="219">
        <f t="shared" si="43"/>
        <v>7.37</v>
      </c>
      <c r="BZ256" s="254">
        <f t="shared" si="43"/>
        <v>8.1025000000000009</v>
      </c>
      <c r="CA256" s="48">
        <f t="shared" si="33"/>
        <v>0.41335455021106954</v>
      </c>
      <c r="CB256" s="175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  <c r="DT256" s="30"/>
      <c r="DU256" s="30"/>
      <c r="DV256" s="30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/>
      <c r="EW256" s="30"/>
      <c r="EX256" s="30"/>
      <c r="EY256" s="30"/>
      <c r="EZ256" s="30"/>
      <c r="FA256" s="30"/>
      <c r="FB256" s="30"/>
      <c r="FC256" s="30"/>
      <c r="FD256" s="30"/>
      <c r="FE256" s="30"/>
      <c r="FF256" s="30"/>
      <c r="FG256" s="30"/>
      <c r="FH256" s="30"/>
      <c r="FI256" s="30"/>
      <c r="FJ256" s="30"/>
      <c r="FK256" s="30"/>
      <c r="FL256" s="30"/>
      <c r="FM256" s="30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  <c r="GA256" s="30"/>
      <c r="GB256" s="30"/>
      <c r="GC256" s="30"/>
      <c r="GD256" s="30"/>
      <c r="GE256" s="30"/>
      <c r="GF256" s="30"/>
      <c r="GG256" s="30"/>
      <c r="GH256" s="30"/>
      <c r="GI256" s="30"/>
      <c r="GJ256" s="30"/>
      <c r="GK256" s="30"/>
      <c r="GL256" s="30"/>
      <c r="GM256" s="30"/>
      <c r="GN256" s="30"/>
      <c r="GO256" s="30"/>
      <c r="GP256" s="30"/>
      <c r="GQ256" s="30"/>
      <c r="GR256" s="30"/>
      <c r="GS256" s="30"/>
      <c r="GT256" s="30"/>
      <c r="GU256" s="30"/>
      <c r="GV256" s="30"/>
      <c r="GW256" s="30"/>
      <c r="GX256" s="30"/>
      <c r="GY256" s="30"/>
      <c r="GZ256" s="30"/>
      <c r="HA256" s="30"/>
      <c r="HB256" s="30"/>
      <c r="HC256" s="30"/>
      <c r="HD256" s="30"/>
      <c r="HE256" s="30"/>
      <c r="HF256" s="30"/>
      <c r="HG256" s="30"/>
      <c r="HH256" s="30"/>
      <c r="HI256" s="30"/>
      <c r="HJ256" s="30"/>
      <c r="HK256" s="30"/>
      <c r="HL256" s="30"/>
      <c r="HM256" s="30"/>
      <c r="HN256" s="30"/>
      <c r="HO256" s="30"/>
      <c r="HP256" s="30"/>
      <c r="HQ256" s="30"/>
      <c r="HR256" s="30"/>
      <c r="HS256" s="30"/>
      <c r="HT256" s="30"/>
      <c r="HU256" s="30"/>
      <c r="HV256" s="30"/>
      <c r="HW256" s="30"/>
      <c r="HX256" s="30"/>
      <c r="HY256" s="30"/>
      <c r="HZ256" s="30"/>
      <c r="IA256" s="30"/>
      <c r="IB256" s="30"/>
      <c r="IC256" s="30"/>
      <c r="ID256" s="30"/>
      <c r="IE256" s="30"/>
      <c r="IF256" s="30"/>
      <c r="IG256" s="30"/>
      <c r="IH256" s="30"/>
      <c r="II256" s="30"/>
      <c r="IJ256" s="30"/>
      <c r="IK256" s="30"/>
      <c r="IL256" s="30"/>
      <c r="IM256" s="30"/>
      <c r="IN256" s="30"/>
      <c r="IO256" s="30"/>
      <c r="IP256" s="30"/>
    </row>
    <row r="257" spans="1:250" ht="21" customHeight="1" x14ac:dyDescent="0.15">
      <c r="A257" s="53"/>
      <c r="B257" s="126"/>
      <c r="C257" s="244" t="s">
        <v>124</v>
      </c>
      <c r="D257" s="159">
        <v>2012</v>
      </c>
      <c r="E257" s="158">
        <f t="shared" si="27"/>
        <v>2</v>
      </c>
      <c r="F257" s="158">
        <f t="shared" si="28"/>
        <v>3</v>
      </c>
      <c r="G257" s="46">
        <f t="shared" si="29"/>
        <v>33.333333333333336</v>
      </c>
      <c r="H257" s="27"/>
      <c r="I257" s="27"/>
      <c r="J257" s="175"/>
      <c r="K257" s="189"/>
      <c r="L257" s="220"/>
      <c r="M257" s="221"/>
      <c r="N257" s="30"/>
      <c r="O257" s="161">
        <f t="shared" si="44"/>
        <v>0</v>
      </c>
      <c r="P257" s="161">
        <f t="shared" si="44"/>
        <v>0</v>
      </c>
      <c r="Q257" s="161">
        <f t="shared" si="44"/>
        <v>0</v>
      </c>
      <c r="R257" s="161">
        <f t="shared" si="44"/>
        <v>0.5</v>
      </c>
      <c r="S257" s="161">
        <f t="shared" si="44"/>
        <v>0</v>
      </c>
      <c r="T257" s="161">
        <f t="shared" si="44"/>
        <v>0</v>
      </c>
      <c r="U257" s="161">
        <f t="shared" si="44"/>
        <v>0</v>
      </c>
      <c r="V257" s="161">
        <f t="shared" si="44"/>
        <v>0</v>
      </c>
      <c r="W257" s="161">
        <f t="shared" si="44"/>
        <v>0</v>
      </c>
      <c r="X257" s="161">
        <f t="shared" si="41"/>
        <v>0</v>
      </c>
      <c r="Y257" s="161">
        <f t="shared" si="41"/>
        <v>0</v>
      </c>
      <c r="Z257" s="161">
        <f t="shared" si="41"/>
        <v>1</v>
      </c>
      <c r="AA257" s="38"/>
      <c r="AB257" s="30"/>
      <c r="AC257" s="253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186"/>
      <c r="AX257" s="30"/>
      <c r="AY257" s="161">
        <f t="shared" si="45"/>
        <v>1</v>
      </c>
      <c r="AZ257" s="161">
        <f t="shared" si="45"/>
        <v>1</v>
      </c>
      <c r="BA257" s="161">
        <f t="shared" si="45"/>
        <v>1</v>
      </c>
      <c r="BB257" s="161">
        <f t="shared" si="45"/>
        <v>1.5</v>
      </c>
      <c r="BC257" s="161">
        <f t="shared" si="45"/>
        <v>1.5</v>
      </c>
      <c r="BD257" s="161">
        <f t="shared" si="45"/>
        <v>1.5</v>
      </c>
      <c r="BE257" s="161">
        <f t="shared" si="45"/>
        <v>2</v>
      </c>
      <c r="BF257" s="161">
        <f t="shared" si="45"/>
        <v>1.5</v>
      </c>
      <c r="BG257" s="161">
        <f t="shared" si="45"/>
        <v>1.5</v>
      </c>
      <c r="BH257" s="161">
        <f t="shared" si="45"/>
        <v>1</v>
      </c>
      <c r="BI257" s="161">
        <f t="shared" si="42"/>
        <v>1.5</v>
      </c>
      <c r="BJ257" s="161">
        <f t="shared" si="42"/>
        <v>1.5</v>
      </c>
      <c r="BK257" s="175"/>
      <c r="BL257" s="30"/>
      <c r="BM257" s="30"/>
      <c r="BN257" s="219">
        <f t="shared" si="46"/>
        <v>1.7499965</v>
      </c>
      <c r="BO257" s="219">
        <f t="shared" si="46"/>
        <v>1.7499965</v>
      </c>
      <c r="BP257" s="219">
        <f t="shared" si="46"/>
        <v>1.7913350000000001</v>
      </c>
      <c r="BQ257" s="219">
        <f t="shared" si="46"/>
        <v>2.6574749999999998</v>
      </c>
      <c r="BR257" s="219">
        <f t="shared" si="46"/>
        <v>3.30708</v>
      </c>
      <c r="BS257" s="219">
        <f t="shared" si="46"/>
        <v>3.9450000000000003</v>
      </c>
      <c r="BT257" s="219">
        <f t="shared" si="46"/>
        <v>4.75</v>
      </c>
      <c r="BU257" s="219">
        <f t="shared" si="46"/>
        <v>5.45</v>
      </c>
      <c r="BV257" s="219">
        <f t="shared" si="46"/>
        <v>6.0250000000000004</v>
      </c>
      <c r="BW257" s="219">
        <f t="shared" si="46"/>
        <v>6.6150000000000002</v>
      </c>
      <c r="BX257" s="219">
        <f t="shared" si="43"/>
        <v>7.2249999999999996</v>
      </c>
      <c r="BY257" s="219">
        <f t="shared" si="43"/>
        <v>7.73</v>
      </c>
      <c r="BZ257" s="254">
        <f t="shared" si="43"/>
        <v>8.2200000000000006</v>
      </c>
      <c r="CA257" s="48">
        <f t="shared" si="33"/>
        <v>0.54125260600375247</v>
      </c>
      <c r="CB257" s="175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  <c r="DT257" s="30"/>
      <c r="DU257" s="30"/>
      <c r="DV257" s="30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/>
      <c r="EW257" s="30"/>
      <c r="EX257" s="30"/>
      <c r="EY257" s="30"/>
      <c r="EZ257" s="30"/>
      <c r="FA257" s="30"/>
      <c r="FB257" s="30"/>
      <c r="FC257" s="30"/>
      <c r="FD257" s="30"/>
      <c r="FE257" s="30"/>
      <c r="FF257" s="30"/>
      <c r="FG257" s="30"/>
      <c r="FH257" s="30"/>
      <c r="FI257" s="30"/>
      <c r="FJ257" s="30"/>
      <c r="FK257" s="30"/>
      <c r="FL257" s="30"/>
      <c r="FM257" s="30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  <c r="GA257" s="30"/>
      <c r="GB257" s="30"/>
      <c r="GC257" s="30"/>
      <c r="GD257" s="30"/>
      <c r="GE257" s="30"/>
      <c r="GF257" s="30"/>
      <c r="GG257" s="30"/>
      <c r="GH257" s="30"/>
      <c r="GI257" s="30"/>
      <c r="GJ257" s="30"/>
      <c r="GK257" s="30"/>
      <c r="GL257" s="30"/>
      <c r="GM257" s="30"/>
      <c r="GN257" s="30"/>
      <c r="GO257" s="30"/>
      <c r="GP257" s="30"/>
      <c r="GQ257" s="30"/>
      <c r="GR257" s="30"/>
      <c r="GS257" s="30"/>
      <c r="GT257" s="30"/>
      <c r="GU257" s="30"/>
      <c r="GV257" s="30"/>
      <c r="GW257" s="30"/>
      <c r="GX257" s="30"/>
      <c r="GY257" s="30"/>
      <c r="GZ257" s="30"/>
      <c r="HA257" s="30"/>
      <c r="HB257" s="30"/>
      <c r="HC257" s="30"/>
      <c r="HD257" s="30"/>
      <c r="HE257" s="30"/>
      <c r="HF257" s="30"/>
      <c r="HG257" s="30"/>
      <c r="HH257" s="30"/>
      <c r="HI257" s="30"/>
      <c r="HJ257" s="30"/>
      <c r="HK257" s="30"/>
      <c r="HL257" s="30"/>
      <c r="HM257" s="30"/>
      <c r="HN257" s="30"/>
      <c r="HO257" s="30"/>
      <c r="HP257" s="30"/>
      <c r="HQ257" s="30"/>
      <c r="HR257" s="30"/>
      <c r="HS257" s="30"/>
      <c r="HT257" s="30"/>
      <c r="HU257" s="30"/>
      <c r="HV257" s="30"/>
      <c r="HW257" s="30"/>
      <c r="HX257" s="30"/>
      <c r="HY257" s="30"/>
      <c r="HZ257" s="30"/>
      <c r="IA257" s="30"/>
      <c r="IB257" s="30"/>
      <c r="IC257" s="30"/>
      <c r="ID257" s="30"/>
      <c r="IE257" s="30"/>
      <c r="IF257" s="30"/>
      <c r="IG257" s="30"/>
      <c r="IH257" s="30"/>
      <c r="II257" s="30"/>
      <c r="IJ257" s="30"/>
      <c r="IK257" s="30"/>
      <c r="IL257" s="30"/>
      <c r="IM257" s="30"/>
      <c r="IN257" s="30"/>
      <c r="IO257" s="30"/>
      <c r="IP257" s="30"/>
    </row>
    <row r="258" spans="1:250" ht="21" customHeight="1" x14ac:dyDescent="0.15">
      <c r="A258" s="53"/>
      <c r="B258" s="126"/>
      <c r="C258" s="244" t="s">
        <v>124</v>
      </c>
      <c r="D258" s="159">
        <v>2015</v>
      </c>
      <c r="E258" s="158">
        <f t="shared" si="27"/>
        <v>1</v>
      </c>
      <c r="F258" s="158">
        <f t="shared" si="28"/>
        <v>1</v>
      </c>
      <c r="G258" s="46">
        <f t="shared" si="29"/>
        <v>0</v>
      </c>
      <c r="H258" s="27"/>
      <c r="I258" s="27"/>
      <c r="J258" s="175"/>
      <c r="K258" s="189"/>
      <c r="L258" s="220"/>
      <c r="M258" s="221"/>
      <c r="N258" s="30"/>
      <c r="O258" s="161"/>
      <c r="P258" s="161"/>
      <c r="Q258" s="161">
        <f t="shared" ref="Q258:W261" si="47">AVERAGEIFS(Q$4:Q$149,$G$4:$G$149,$C258,$D$4:$D$149,$D258)</f>
        <v>0</v>
      </c>
      <c r="R258" s="161">
        <f t="shared" si="47"/>
        <v>0</v>
      </c>
      <c r="S258" s="161">
        <f t="shared" si="47"/>
        <v>0</v>
      </c>
      <c r="T258" s="161">
        <f t="shared" si="47"/>
        <v>2</v>
      </c>
      <c r="U258" s="161">
        <f t="shared" si="47"/>
        <v>1</v>
      </c>
      <c r="V258" s="161">
        <f t="shared" si="47"/>
        <v>1</v>
      </c>
      <c r="W258" s="161">
        <f t="shared" si="47"/>
        <v>2</v>
      </c>
      <c r="X258" s="161">
        <f t="shared" si="41"/>
        <v>1</v>
      </c>
      <c r="Y258" s="161">
        <f t="shared" si="41"/>
        <v>1</v>
      </c>
      <c r="Z258" s="161">
        <f t="shared" si="41"/>
        <v>0</v>
      </c>
      <c r="AA258" s="38"/>
      <c r="AB258" s="30"/>
      <c r="AC258" s="253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186"/>
      <c r="AX258" s="30"/>
      <c r="AY258" s="187"/>
      <c r="AZ258" s="187"/>
      <c r="BA258" s="161">
        <f t="shared" ref="BA258:BH261" si="48">AVERAGEIFS(BA$4:BA$149,$G$4:$G$149,$C258,$D$4:$D$149,$D258)</f>
        <v>1</v>
      </c>
      <c r="BB258" s="161">
        <f t="shared" si="48"/>
        <v>1</v>
      </c>
      <c r="BC258" s="161">
        <f t="shared" si="48"/>
        <v>2</v>
      </c>
      <c r="BD258" s="161">
        <f t="shared" si="48"/>
        <v>2</v>
      </c>
      <c r="BE258" s="161">
        <f t="shared" si="48"/>
        <v>2</v>
      </c>
      <c r="BF258" s="161">
        <f t="shared" si="48"/>
        <v>2</v>
      </c>
      <c r="BG258" s="161">
        <f t="shared" si="48"/>
        <v>2</v>
      </c>
      <c r="BH258" s="161">
        <f t="shared" si="48"/>
        <v>1</v>
      </c>
      <c r="BI258" s="161">
        <f t="shared" si="42"/>
        <v>2</v>
      </c>
      <c r="BJ258" s="161">
        <f t="shared" si="42"/>
        <v>2</v>
      </c>
      <c r="BK258" s="175"/>
      <c r="BL258" s="30"/>
      <c r="BM258" s="30"/>
      <c r="BN258" s="48"/>
      <c r="BO258" s="48"/>
      <c r="BP258" s="219"/>
      <c r="BQ258" s="219">
        <f t="shared" ref="BQ258:BW261" si="49">AVERAGEIFS(BQ$4:BQ$149,$G$4:$G$149,$C258,$D$4:$D$149,$D258)</f>
        <v>1.0629900000000001</v>
      </c>
      <c r="BR258" s="219">
        <f t="shared" si="49"/>
        <v>1.10236</v>
      </c>
      <c r="BS258" s="219">
        <f t="shared" si="49"/>
        <v>1.31</v>
      </c>
      <c r="BT258" s="219">
        <f t="shared" si="49"/>
        <v>1.57</v>
      </c>
      <c r="BU258" s="219">
        <f t="shared" si="49"/>
        <v>1.89</v>
      </c>
      <c r="BV258" s="219">
        <f t="shared" si="49"/>
        <v>2.16</v>
      </c>
      <c r="BW258" s="219">
        <f t="shared" si="49"/>
        <v>2.6</v>
      </c>
      <c r="BX258" s="219">
        <f t="shared" si="43"/>
        <v>2.99</v>
      </c>
      <c r="BY258" s="219">
        <f t="shared" si="43"/>
        <v>3.32</v>
      </c>
      <c r="BZ258" s="254">
        <f t="shared" si="43"/>
        <v>3.67</v>
      </c>
      <c r="CA258" s="48">
        <f t="shared" si="33"/>
        <v>0.27288238709677415</v>
      </c>
      <c r="CB258" s="175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  <c r="DT258" s="30"/>
      <c r="DU258" s="30"/>
      <c r="DV258" s="30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/>
      <c r="EW258" s="30"/>
      <c r="EX258" s="30"/>
      <c r="EY258" s="30"/>
      <c r="EZ258" s="30"/>
      <c r="FA258" s="30"/>
      <c r="FB258" s="30"/>
      <c r="FC258" s="30"/>
      <c r="FD258" s="30"/>
      <c r="FE258" s="30"/>
      <c r="FF258" s="30"/>
      <c r="FG258" s="30"/>
      <c r="FH258" s="30"/>
      <c r="FI258" s="30"/>
      <c r="FJ258" s="30"/>
      <c r="FK258" s="30"/>
      <c r="FL258" s="30"/>
      <c r="FM258" s="30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  <c r="GA258" s="30"/>
      <c r="GB258" s="30"/>
      <c r="GC258" s="30"/>
      <c r="GD258" s="30"/>
      <c r="GE258" s="30"/>
      <c r="GF258" s="30"/>
      <c r="GG258" s="30"/>
      <c r="GH258" s="30"/>
      <c r="GI258" s="30"/>
      <c r="GJ258" s="30"/>
      <c r="GK258" s="30"/>
      <c r="GL258" s="30"/>
      <c r="GM258" s="30"/>
      <c r="GN258" s="30"/>
      <c r="GO258" s="30"/>
      <c r="GP258" s="30"/>
      <c r="GQ258" s="30"/>
      <c r="GR258" s="30"/>
      <c r="GS258" s="30"/>
      <c r="GT258" s="30"/>
      <c r="GU258" s="30"/>
      <c r="GV258" s="30"/>
      <c r="GW258" s="30"/>
      <c r="GX258" s="30"/>
      <c r="GY258" s="30"/>
      <c r="GZ258" s="30"/>
      <c r="HA258" s="30"/>
      <c r="HB258" s="30"/>
      <c r="HC258" s="30"/>
      <c r="HD258" s="30"/>
      <c r="HE258" s="30"/>
      <c r="HF258" s="30"/>
      <c r="HG258" s="30"/>
      <c r="HH258" s="30"/>
      <c r="HI258" s="30"/>
      <c r="HJ258" s="30"/>
      <c r="HK258" s="30"/>
      <c r="HL258" s="30"/>
      <c r="HM258" s="30"/>
      <c r="HN258" s="30"/>
      <c r="HO258" s="30"/>
      <c r="HP258" s="30"/>
      <c r="HQ258" s="30"/>
      <c r="HR258" s="30"/>
      <c r="HS258" s="30"/>
      <c r="HT258" s="30"/>
      <c r="HU258" s="30"/>
      <c r="HV258" s="30"/>
      <c r="HW258" s="30"/>
      <c r="HX258" s="30"/>
      <c r="HY258" s="30"/>
      <c r="HZ258" s="30"/>
      <c r="IA258" s="30"/>
      <c r="IB258" s="30"/>
      <c r="IC258" s="30"/>
      <c r="ID258" s="30"/>
      <c r="IE258" s="30"/>
      <c r="IF258" s="30"/>
      <c r="IG258" s="30"/>
      <c r="IH258" s="30"/>
      <c r="II258" s="30"/>
      <c r="IJ258" s="30"/>
      <c r="IK258" s="30"/>
      <c r="IL258" s="30"/>
      <c r="IM258" s="30"/>
      <c r="IN258" s="30"/>
      <c r="IO258" s="30"/>
      <c r="IP258" s="30"/>
    </row>
    <row r="259" spans="1:250" ht="21" customHeight="1" x14ac:dyDescent="0.15">
      <c r="A259" s="53"/>
      <c r="B259" s="126"/>
      <c r="C259" s="244" t="s">
        <v>120</v>
      </c>
      <c r="D259" s="159">
        <v>2012</v>
      </c>
      <c r="E259" s="158">
        <f t="shared" si="27"/>
        <v>3</v>
      </c>
      <c r="F259" s="158">
        <f t="shared" si="28"/>
        <v>4</v>
      </c>
      <c r="G259" s="46">
        <f t="shared" si="29"/>
        <v>25</v>
      </c>
      <c r="H259" s="27"/>
      <c r="I259" s="27"/>
      <c r="J259" s="175"/>
      <c r="K259" s="189"/>
      <c r="L259" s="220"/>
      <c r="M259" s="221"/>
      <c r="N259" s="30"/>
      <c r="O259" s="161">
        <f>AVERAGEIFS(O$4:O$149,$G$4:$G$149,$C259,$D$4:$D$149,$D259)</f>
        <v>1</v>
      </c>
      <c r="P259" s="161">
        <f>AVERAGEIFS(P$4:P$149,$G$4:$G$149,$C259,$D$4:$D$149,$D259)</f>
        <v>1</v>
      </c>
      <c r="Q259" s="161">
        <f t="shared" si="47"/>
        <v>0.66666666666666663</v>
      </c>
      <c r="R259" s="161">
        <f t="shared" si="47"/>
        <v>0.66666666666666663</v>
      </c>
      <c r="S259" s="161">
        <f t="shared" si="47"/>
        <v>0.66666666666666663</v>
      </c>
      <c r="T259" s="161">
        <f t="shared" si="47"/>
        <v>0</v>
      </c>
      <c r="U259" s="161">
        <f t="shared" si="47"/>
        <v>0.66666666666666663</v>
      </c>
      <c r="V259" s="161">
        <f t="shared" si="47"/>
        <v>0.33333333333333331</v>
      </c>
      <c r="W259" s="161">
        <f t="shared" si="47"/>
        <v>0.66666666666666663</v>
      </c>
      <c r="X259" s="161">
        <f t="shared" si="41"/>
        <v>1.3333333333333333</v>
      </c>
      <c r="Y259" s="161">
        <f t="shared" si="41"/>
        <v>0.66666666666666663</v>
      </c>
      <c r="Z259" s="161">
        <f t="shared" si="41"/>
        <v>1</v>
      </c>
      <c r="AA259" s="38"/>
      <c r="AB259" s="30"/>
      <c r="AC259" s="253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186"/>
      <c r="AX259" s="30"/>
      <c r="AY259" s="161">
        <f>AVERAGEIFS(AY$4:AY$149,$G$4:$G$149,$C259,$D$4:$D$149,$D259)</f>
        <v>1.6666666666666667</v>
      </c>
      <c r="AZ259" s="161">
        <f>AVERAGEIFS(AZ$4:AZ$149,$G$4:$G$149,$C259,$D$4:$D$149,$D259)</f>
        <v>1.3333333333333333</v>
      </c>
      <c r="BA259" s="161">
        <f t="shared" si="48"/>
        <v>2.3333333333333335</v>
      </c>
      <c r="BB259" s="161">
        <f t="shared" si="48"/>
        <v>2.6666666666666665</v>
      </c>
      <c r="BC259" s="161">
        <f t="shared" si="48"/>
        <v>2.3333333333333335</v>
      </c>
      <c r="BD259" s="161">
        <f t="shared" si="48"/>
        <v>3</v>
      </c>
      <c r="BE259" s="161">
        <f t="shared" si="48"/>
        <v>2.3333333333333335</v>
      </c>
      <c r="BF259" s="161">
        <f t="shared" si="48"/>
        <v>2.3333333333333335</v>
      </c>
      <c r="BG259" s="161">
        <f t="shared" si="48"/>
        <v>2.3333333333333335</v>
      </c>
      <c r="BH259" s="161">
        <f t="shared" si="48"/>
        <v>2.3333333333333335</v>
      </c>
      <c r="BI259" s="161">
        <f t="shared" si="42"/>
        <v>2.3333333333333335</v>
      </c>
      <c r="BJ259" s="161">
        <f t="shared" si="42"/>
        <v>2</v>
      </c>
      <c r="BK259" s="175"/>
      <c r="BL259" s="30"/>
      <c r="BM259" s="30"/>
      <c r="BN259" s="219">
        <f>AVERAGEIFS(BN$4:BN$149,$G$4:$G$149,$C259,$D$4:$D$149,$D259)</f>
        <v>1.3666639333333332</v>
      </c>
      <c r="BO259" s="219">
        <f>AVERAGEIFS(BO$4:BO$149,$G$4:$G$149,$C259,$D$4:$D$149,$D259)</f>
        <v>1.3333306666666667</v>
      </c>
      <c r="BP259" s="219">
        <f>AVERAGEIFS(BP$4:BP$149,$G$4:$G$149,$C259,$D$4:$D$149,$D259)</f>
        <v>1.45669</v>
      </c>
      <c r="BQ259" s="219">
        <f t="shared" si="49"/>
        <v>1.9422533333333334</v>
      </c>
      <c r="BR259" s="219">
        <f t="shared" si="49"/>
        <v>2.3359533333333333</v>
      </c>
      <c r="BS259" s="219">
        <f t="shared" si="49"/>
        <v>2.6300000000000003</v>
      </c>
      <c r="BT259" s="219">
        <f t="shared" si="49"/>
        <v>2.9833333333333329</v>
      </c>
      <c r="BU259" s="219">
        <f t="shared" si="49"/>
        <v>3.33</v>
      </c>
      <c r="BV259" s="219">
        <f t="shared" si="49"/>
        <v>3.6</v>
      </c>
      <c r="BW259" s="219">
        <f t="shared" si="49"/>
        <v>3.9933333333333336</v>
      </c>
      <c r="BX259" s="219">
        <f t="shared" si="43"/>
        <v>4.4066666666666663</v>
      </c>
      <c r="BY259" s="219">
        <f t="shared" si="43"/>
        <v>4.8833333333333337</v>
      </c>
      <c r="BZ259" s="254">
        <f t="shared" si="43"/>
        <v>5.3466666666666667</v>
      </c>
      <c r="CA259" s="48">
        <f t="shared" si="33"/>
        <v>0.29934500981863671</v>
      </c>
      <c r="CB259" s="175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  <c r="DT259" s="30"/>
      <c r="DU259" s="30"/>
      <c r="DV259" s="30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/>
      <c r="EW259" s="30"/>
      <c r="EX259" s="30"/>
      <c r="EY259" s="30"/>
      <c r="EZ259" s="30"/>
      <c r="FA259" s="30"/>
      <c r="FB259" s="30"/>
      <c r="FC259" s="30"/>
      <c r="FD259" s="30"/>
      <c r="FE259" s="30"/>
      <c r="FF259" s="30"/>
      <c r="FG259" s="30"/>
      <c r="FH259" s="30"/>
      <c r="FI259" s="30"/>
      <c r="FJ259" s="30"/>
      <c r="FK259" s="30"/>
      <c r="FL259" s="30"/>
      <c r="FM259" s="30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  <c r="GA259" s="30"/>
      <c r="GB259" s="30"/>
      <c r="GC259" s="30"/>
      <c r="GD259" s="30"/>
      <c r="GE259" s="30"/>
      <c r="GF259" s="30"/>
      <c r="GG259" s="30"/>
      <c r="GH259" s="30"/>
      <c r="GI259" s="30"/>
      <c r="GJ259" s="30"/>
      <c r="GK259" s="30"/>
      <c r="GL259" s="30"/>
      <c r="GM259" s="30"/>
      <c r="GN259" s="30"/>
      <c r="GO259" s="30"/>
      <c r="GP259" s="30"/>
      <c r="GQ259" s="30"/>
      <c r="GR259" s="30"/>
      <c r="GS259" s="30"/>
      <c r="GT259" s="30"/>
      <c r="GU259" s="30"/>
      <c r="GV259" s="30"/>
      <c r="GW259" s="30"/>
      <c r="GX259" s="30"/>
      <c r="GY259" s="30"/>
      <c r="GZ259" s="30"/>
      <c r="HA259" s="30"/>
      <c r="HB259" s="30"/>
      <c r="HC259" s="30"/>
      <c r="HD259" s="30"/>
      <c r="HE259" s="30"/>
      <c r="HF259" s="30"/>
      <c r="HG259" s="30"/>
      <c r="HH259" s="30"/>
      <c r="HI259" s="30"/>
      <c r="HJ259" s="30"/>
      <c r="HK259" s="30"/>
      <c r="HL259" s="30"/>
      <c r="HM259" s="30"/>
      <c r="HN259" s="30"/>
      <c r="HO259" s="30"/>
      <c r="HP259" s="30"/>
      <c r="HQ259" s="30"/>
      <c r="HR259" s="30"/>
      <c r="HS259" s="30"/>
      <c r="HT259" s="30"/>
      <c r="HU259" s="30"/>
      <c r="HV259" s="30"/>
      <c r="HW259" s="30"/>
      <c r="HX259" s="30"/>
      <c r="HY259" s="30"/>
      <c r="HZ259" s="30"/>
      <c r="IA259" s="30"/>
      <c r="IB259" s="30"/>
      <c r="IC259" s="30"/>
      <c r="ID259" s="30"/>
      <c r="IE259" s="30"/>
      <c r="IF259" s="30"/>
      <c r="IG259" s="30"/>
      <c r="IH259" s="30"/>
      <c r="II259" s="30"/>
      <c r="IJ259" s="30"/>
      <c r="IK259" s="30"/>
      <c r="IL259" s="30"/>
      <c r="IM259" s="30"/>
      <c r="IN259" s="30"/>
      <c r="IO259" s="30"/>
      <c r="IP259" s="30"/>
    </row>
    <row r="260" spans="1:250" ht="21" customHeight="1" x14ac:dyDescent="0.15">
      <c r="A260" s="53"/>
      <c r="B260" s="126"/>
      <c r="C260" s="244" t="s">
        <v>120</v>
      </c>
      <c r="D260" s="159">
        <v>2015</v>
      </c>
      <c r="E260" s="158">
        <f t="shared" si="27"/>
        <v>1</v>
      </c>
      <c r="F260" s="158">
        <f t="shared" si="28"/>
        <v>1</v>
      </c>
      <c r="G260" s="46">
        <f t="shared" si="29"/>
        <v>0</v>
      </c>
      <c r="H260" s="27"/>
      <c r="I260" s="27"/>
      <c r="J260" s="175"/>
      <c r="K260" s="189"/>
      <c r="L260" s="220"/>
      <c r="M260" s="221"/>
      <c r="N260" s="30"/>
      <c r="O260" s="161"/>
      <c r="P260" s="161"/>
      <c r="Q260" s="161">
        <f t="shared" si="47"/>
        <v>0</v>
      </c>
      <c r="R260" s="161">
        <f t="shared" si="47"/>
        <v>0</v>
      </c>
      <c r="S260" s="161">
        <f t="shared" si="47"/>
        <v>0</v>
      </c>
      <c r="T260" s="161">
        <f t="shared" si="47"/>
        <v>0</v>
      </c>
      <c r="U260" s="161">
        <f t="shared" si="47"/>
        <v>1</v>
      </c>
      <c r="V260" s="161">
        <f t="shared" si="47"/>
        <v>0</v>
      </c>
      <c r="W260" s="161">
        <f t="shared" si="47"/>
        <v>0</v>
      </c>
      <c r="X260" s="161">
        <f t="shared" si="41"/>
        <v>0</v>
      </c>
      <c r="Y260" s="161">
        <f t="shared" si="41"/>
        <v>0</v>
      </c>
      <c r="Z260" s="161">
        <f t="shared" si="41"/>
        <v>0</v>
      </c>
      <c r="AA260" s="38"/>
      <c r="AB260" s="30"/>
      <c r="AC260" s="253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186"/>
      <c r="AX260" s="30"/>
      <c r="AY260" s="187"/>
      <c r="AZ260" s="187"/>
      <c r="BA260" s="161">
        <f t="shared" si="48"/>
        <v>1</v>
      </c>
      <c r="BB260" s="161">
        <f t="shared" si="48"/>
        <v>1</v>
      </c>
      <c r="BC260" s="161">
        <f t="shared" si="48"/>
        <v>1</v>
      </c>
      <c r="BD260" s="161">
        <f t="shared" si="48"/>
        <v>1</v>
      </c>
      <c r="BE260" s="161">
        <f t="shared" si="48"/>
        <v>2</v>
      </c>
      <c r="BF260" s="161">
        <f t="shared" si="48"/>
        <v>2</v>
      </c>
      <c r="BG260" s="161">
        <f t="shared" si="48"/>
        <v>1</v>
      </c>
      <c r="BH260" s="161">
        <f t="shared" si="48"/>
        <v>1</v>
      </c>
      <c r="BI260" s="161">
        <f t="shared" si="42"/>
        <v>1</v>
      </c>
      <c r="BJ260" s="161">
        <f t="shared" si="42"/>
        <v>1</v>
      </c>
      <c r="BK260" s="175"/>
      <c r="BL260" s="30"/>
      <c r="BM260" s="30"/>
      <c r="BN260" s="48"/>
      <c r="BO260" s="48"/>
      <c r="BP260" s="219"/>
      <c r="BQ260" s="219">
        <f t="shared" si="49"/>
        <v>1.2204699999999999</v>
      </c>
      <c r="BR260" s="219">
        <f t="shared" si="49"/>
        <v>1.37795</v>
      </c>
      <c r="BS260" s="219">
        <f t="shared" si="49"/>
        <v>1.59</v>
      </c>
      <c r="BT260" s="219">
        <f t="shared" si="49"/>
        <v>1.84</v>
      </c>
      <c r="BU260" s="219">
        <f t="shared" si="49"/>
        <v>2.12</v>
      </c>
      <c r="BV260" s="219">
        <f t="shared" si="49"/>
        <v>2.2999999999999998</v>
      </c>
      <c r="BW260" s="219">
        <f t="shared" si="49"/>
        <v>2.4</v>
      </c>
      <c r="BX260" s="219">
        <f t="shared" si="43"/>
        <v>2.56</v>
      </c>
      <c r="BY260" s="219">
        <f t="shared" si="43"/>
        <v>2.82</v>
      </c>
      <c r="BZ260" s="254">
        <f t="shared" si="43"/>
        <v>3.12</v>
      </c>
      <c r="CA260" s="48">
        <f t="shared" si="33"/>
        <v>0.1862300322580645</v>
      </c>
      <c r="CB260" s="175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/>
      <c r="EW260" s="30"/>
      <c r="EX260" s="30"/>
      <c r="EY260" s="30"/>
      <c r="EZ260" s="30"/>
      <c r="FA260" s="30"/>
      <c r="FB260" s="30"/>
      <c r="FC260" s="30"/>
      <c r="FD260" s="30"/>
      <c r="FE260" s="30"/>
      <c r="FF260" s="30"/>
      <c r="FG260" s="30"/>
      <c r="FH260" s="30"/>
      <c r="FI260" s="30"/>
      <c r="FJ260" s="30"/>
      <c r="FK260" s="30"/>
      <c r="FL260" s="30"/>
      <c r="FM260" s="30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  <c r="GA260" s="30"/>
      <c r="GB260" s="30"/>
      <c r="GC260" s="30"/>
      <c r="GD260" s="30"/>
      <c r="GE260" s="30"/>
      <c r="GF260" s="30"/>
      <c r="GG260" s="30"/>
      <c r="GH260" s="30"/>
      <c r="GI260" s="30"/>
      <c r="GJ260" s="30"/>
      <c r="GK260" s="30"/>
      <c r="GL260" s="30"/>
      <c r="GM260" s="30"/>
      <c r="GN260" s="30"/>
      <c r="GO260" s="30"/>
      <c r="GP260" s="30"/>
      <c r="GQ260" s="30"/>
      <c r="GR260" s="30"/>
      <c r="GS260" s="30"/>
      <c r="GT260" s="30"/>
      <c r="GU260" s="30"/>
      <c r="GV260" s="30"/>
      <c r="GW260" s="30"/>
      <c r="GX260" s="30"/>
      <c r="GY260" s="30"/>
      <c r="GZ260" s="30"/>
      <c r="HA260" s="30"/>
      <c r="HB260" s="30"/>
      <c r="HC260" s="30"/>
      <c r="HD260" s="30"/>
      <c r="HE260" s="30"/>
      <c r="HF260" s="30"/>
      <c r="HG260" s="30"/>
      <c r="HH260" s="30"/>
      <c r="HI260" s="30"/>
      <c r="HJ260" s="30"/>
      <c r="HK260" s="30"/>
      <c r="HL260" s="30"/>
      <c r="HM260" s="30"/>
      <c r="HN260" s="30"/>
      <c r="HO260" s="30"/>
      <c r="HP260" s="30"/>
      <c r="HQ260" s="30"/>
      <c r="HR260" s="30"/>
      <c r="HS260" s="30"/>
      <c r="HT260" s="30"/>
      <c r="HU260" s="30"/>
      <c r="HV260" s="30"/>
      <c r="HW260" s="30"/>
      <c r="HX260" s="30"/>
      <c r="HY260" s="30"/>
      <c r="HZ260" s="30"/>
      <c r="IA260" s="30"/>
      <c r="IB260" s="30"/>
      <c r="IC260" s="30"/>
      <c r="ID260" s="30"/>
      <c r="IE260" s="30"/>
      <c r="IF260" s="30"/>
      <c r="IG260" s="30"/>
      <c r="IH260" s="30"/>
      <c r="II260" s="30"/>
      <c r="IJ260" s="30"/>
      <c r="IK260" s="30"/>
      <c r="IL260" s="30"/>
      <c r="IM260" s="30"/>
      <c r="IN260" s="30"/>
      <c r="IO260" s="30"/>
      <c r="IP260" s="30"/>
    </row>
    <row r="261" spans="1:250" ht="21" customHeight="1" x14ac:dyDescent="0.15">
      <c r="A261" s="53"/>
      <c r="B261" s="126"/>
      <c r="C261" s="244" t="s">
        <v>268</v>
      </c>
      <c r="D261" s="159">
        <v>2012</v>
      </c>
      <c r="E261" s="158">
        <f t="shared" si="27"/>
        <v>4</v>
      </c>
      <c r="F261" s="158">
        <f t="shared" si="28"/>
        <v>5</v>
      </c>
      <c r="G261" s="46">
        <f t="shared" si="29"/>
        <v>19.999999999999996</v>
      </c>
      <c r="H261" s="27"/>
      <c r="I261" s="27"/>
      <c r="J261" s="175"/>
      <c r="K261" s="189"/>
      <c r="L261" s="220"/>
      <c r="M261" s="221"/>
      <c r="N261" s="30"/>
      <c r="O261" s="161">
        <f>AVERAGEIFS(O$4:O$149,$G$4:$G$149,$C261,$D$4:$D$149,$D261)</f>
        <v>0</v>
      </c>
      <c r="P261" s="161">
        <f>AVERAGEIFS(P$4:P$149,$G$4:$G$149,$C261,$D$4:$D$149,$D261)</f>
        <v>0.25</v>
      </c>
      <c r="Q261" s="161">
        <f t="shared" si="47"/>
        <v>0</v>
      </c>
      <c r="R261" s="161">
        <f t="shared" si="47"/>
        <v>0.5</v>
      </c>
      <c r="S261" s="161">
        <f t="shared" si="47"/>
        <v>0.5</v>
      </c>
      <c r="T261" s="161">
        <f t="shared" si="47"/>
        <v>1</v>
      </c>
      <c r="U261" s="161">
        <f t="shared" si="47"/>
        <v>1</v>
      </c>
      <c r="V261" s="161">
        <f t="shared" si="47"/>
        <v>1.25</v>
      </c>
      <c r="W261" s="161">
        <f t="shared" si="47"/>
        <v>1.25</v>
      </c>
      <c r="X261" s="161">
        <f t="shared" si="41"/>
        <v>1</v>
      </c>
      <c r="Y261" s="161">
        <f t="shared" si="41"/>
        <v>1.25</v>
      </c>
      <c r="Z261" s="161">
        <f t="shared" si="41"/>
        <v>0.75</v>
      </c>
      <c r="AA261" s="38"/>
      <c r="AB261" s="30"/>
      <c r="AC261" s="253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186"/>
      <c r="AX261" s="30"/>
      <c r="AY261" s="161">
        <f>AVERAGEIFS(AY$4:AY$149,$G$4:$G$149,$C261,$D$4:$D$149,$D261)</f>
        <v>1</v>
      </c>
      <c r="AZ261" s="161">
        <f>AVERAGEIFS(AZ$4:AZ$149,$G$4:$G$149,$C261,$D$4:$D$149,$D261)</f>
        <v>2</v>
      </c>
      <c r="BA261" s="161">
        <f t="shared" si="48"/>
        <v>1.75</v>
      </c>
      <c r="BB261" s="161">
        <f t="shared" si="48"/>
        <v>2</v>
      </c>
      <c r="BC261" s="161">
        <f t="shared" si="48"/>
        <v>2</v>
      </c>
      <c r="BD261" s="161">
        <f t="shared" si="48"/>
        <v>2</v>
      </c>
      <c r="BE261" s="161">
        <f t="shared" si="48"/>
        <v>3</v>
      </c>
      <c r="BF261" s="161">
        <f t="shared" si="48"/>
        <v>2.75</v>
      </c>
      <c r="BG261" s="161">
        <f t="shared" si="48"/>
        <v>1.75</v>
      </c>
      <c r="BH261" s="161">
        <f t="shared" si="48"/>
        <v>2</v>
      </c>
      <c r="BI261" s="161">
        <f t="shared" si="42"/>
        <v>1.75</v>
      </c>
      <c r="BJ261" s="161">
        <f t="shared" si="42"/>
        <v>2</v>
      </c>
      <c r="BK261" s="175"/>
      <c r="BL261" s="30"/>
      <c r="BM261" s="30"/>
      <c r="BN261" s="219">
        <f>AVERAGEIFS(BN$4:BN$149,$G$4:$G$149,$C261,$D$4:$D$149,$D261)</f>
        <v>1.3499973000000001</v>
      </c>
      <c r="BO261" s="219">
        <f>AVERAGEIFS(BO$4:BO$149,$G$4:$G$149,$C261,$D$4:$D$149,$D261)</f>
        <v>1.2999974000000001</v>
      </c>
      <c r="BP261" s="219">
        <f>AVERAGEIFS(BP$4:BP$149,$G$4:$G$149,$C261,$D$4:$D$149,$D261)</f>
        <v>1.476375</v>
      </c>
      <c r="BQ261" s="219">
        <f t="shared" si="49"/>
        <v>1.8700749999999999</v>
      </c>
      <c r="BR261" s="219">
        <f t="shared" si="49"/>
        <v>2.2440899999999999</v>
      </c>
      <c r="BS261" s="219">
        <f t="shared" si="49"/>
        <v>2.4950000000000001</v>
      </c>
      <c r="BT261" s="219">
        <f t="shared" si="49"/>
        <v>2.585</v>
      </c>
      <c r="BU261" s="219">
        <f t="shared" si="49"/>
        <v>2.7800000000000002</v>
      </c>
      <c r="BV261" s="219">
        <f t="shared" si="49"/>
        <v>2.9249999999999998</v>
      </c>
      <c r="BW261" s="219">
        <f t="shared" si="49"/>
        <v>3.19</v>
      </c>
      <c r="BX261" s="219">
        <f t="shared" si="43"/>
        <v>3.4250000000000003</v>
      </c>
      <c r="BY261" s="219">
        <f t="shared" si="43"/>
        <v>3.6749999999999998</v>
      </c>
      <c r="BZ261" s="254">
        <f t="shared" si="43"/>
        <v>3.8650000000000002</v>
      </c>
      <c r="CA261" s="48">
        <f t="shared" si="33"/>
        <v>0.20042753330206381</v>
      </c>
      <c r="CB261" s="175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  <c r="DT261" s="30"/>
      <c r="DU261" s="30"/>
      <c r="DV261" s="30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/>
      <c r="EW261" s="30"/>
      <c r="EX261" s="30"/>
      <c r="EY261" s="30"/>
      <c r="EZ261" s="30"/>
      <c r="FA261" s="30"/>
      <c r="FB261" s="30"/>
      <c r="FC261" s="30"/>
      <c r="FD261" s="30"/>
      <c r="FE261" s="30"/>
      <c r="FF261" s="30"/>
      <c r="FG261" s="30"/>
      <c r="FH261" s="30"/>
      <c r="FI261" s="30"/>
      <c r="FJ261" s="30"/>
      <c r="FK261" s="30"/>
      <c r="FL261" s="30"/>
      <c r="FM261" s="30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  <c r="GA261" s="30"/>
      <c r="GB261" s="30"/>
      <c r="GC261" s="30"/>
      <c r="GD261" s="30"/>
      <c r="GE261" s="30"/>
      <c r="GF261" s="30"/>
      <c r="GG261" s="30"/>
      <c r="GH261" s="30"/>
      <c r="GI261" s="30"/>
      <c r="GJ261" s="30"/>
      <c r="GK261" s="30"/>
      <c r="GL261" s="30"/>
      <c r="GM261" s="30"/>
      <c r="GN261" s="30"/>
      <c r="GO261" s="30"/>
      <c r="GP261" s="30"/>
      <c r="GQ261" s="30"/>
      <c r="GR261" s="30"/>
      <c r="GS261" s="30"/>
      <c r="GT261" s="30"/>
      <c r="GU261" s="30"/>
      <c r="GV261" s="30"/>
      <c r="GW261" s="30"/>
      <c r="GX261" s="30"/>
      <c r="GY261" s="30"/>
      <c r="GZ261" s="30"/>
      <c r="HA261" s="30"/>
      <c r="HB261" s="30"/>
      <c r="HC261" s="30"/>
      <c r="HD261" s="30"/>
      <c r="HE261" s="30"/>
      <c r="HF261" s="30"/>
      <c r="HG261" s="30"/>
      <c r="HH261" s="30"/>
      <c r="HI261" s="30"/>
      <c r="HJ261" s="30"/>
      <c r="HK261" s="30"/>
      <c r="HL261" s="30"/>
      <c r="HM261" s="30"/>
      <c r="HN261" s="30"/>
      <c r="HO261" s="30"/>
      <c r="HP261" s="30"/>
      <c r="HQ261" s="30"/>
      <c r="HR261" s="30"/>
      <c r="HS261" s="30"/>
      <c r="HT261" s="30"/>
      <c r="HU261" s="30"/>
      <c r="HV261" s="30"/>
      <c r="HW261" s="30"/>
      <c r="HX261" s="30"/>
      <c r="HY261" s="30"/>
      <c r="HZ261" s="30"/>
      <c r="IA261" s="30"/>
      <c r="IB261" s="30"/>
      <c r="IC261" s="30"/>
      <c r="ID261" s="30"/>
      <c r="IE261" s="30"/>
      <c r="IF261" s="30"/>
      <c r="IG261" s="30"/>
      <c r="IH261" s="30"/>
      <c r="II261" s="30"/>
      <c r="IJ261" s="30"/>
      <c r="IK261" s="30"/>
      <c r="IL261" s="30"/>
      <c r="IM261" s="30"/>
      <c r="IN261" s="30"/>
      <c r="IO261" s="30"/>
      <c r="IP261" s="30"/>
    </row>
    <row r="262" spans="1:250" ht="21" customHeight="1" x14ac:dyDescent="0.15">
      <c r="A262" s="53"/>
      <c r="B262" s="126"/>
      <c r="C262" s="244" t="s">
        <v>268</v>
      </c>
      <c r="D262" s="159">
        <v>2021</v>
      </c>
      <c r="E262" s="158">
        <f t="shared" si="27"/>
        <v>1</v>
      </c>
      <c r="F262" s="158">
        <f t="shared" si="28"/>
        <v>1</v>
      </c>
      <c r="G262" s="46">
        <f t="shared" si="29"/>
        <v>0</v>
      </c>
      <c r="H262" s="27"/>
      <c r="I262" s="27"/>
      <c r="J262" s="175"/>
      <c r="K262" s="189"/>
      <c r="L262" s="220"/>
      <c r="M262" s="221"/>
      <c r="N262" s="30"/>
      <c r="O262" s="255"/>
      <c r="P262" s="256"/>
      <c r="Q262" s="256"/>
      <c r="R262" s="256"/>
      <c r="S262" s="256"/>
      <c r="T262" s="256"/>
      <c r="U262" s="171"/>
      <c r="V262" s="187"/>
      <c r="W262" s="161">
        <f t="shared" ref="W262:W267" si="50">AVERAGEIFS(W$4:W$149,$G$4:$G$149,$C262,$D$4:$D$149,$D262)</f>
        <v>0</v>
      </c>
      <c r="X262" s="161">
        <f t="shared" si="41"/>
        <v>2</v>
      </c>
      <c r="Y262" s="161">
        <f t="shared" si="41"/>
        <v>0</v>
      </c>
      <c r="Z262" s="161">
        <f t="shared" si="41"/>
        <v>0</v>
      </c>
      <c r="AA262" s="38"/>
      <c r="AB262" s="30"/>
      <c r="AC262" s="253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186"/>
      <c r="AX262" s="30"/>
      <c r="AY262" s="257"/>
      <c r="AZ262" s="258"/>
      <c r="BA262" s="258"/>
      <c r="BB262" s="258"/>
      <c r="BC262" s="258"/>
      <c r="BD262" s="258"/>
      <c r="BE262" s="259"/>
      <c r="BF262" s="187"/>
      <c r="BG262" s="161">
        <f t="shared" ref="BG262:BH267" si="51">AVERAGEIFS(BG$4:BG$149,$G$4:$G$149,$C262,$D$4:$D$149,$D262)</f>
        <v>2</v>
      </c>
      <c r="BH262" s="161">
        <f t="shared" si="51"/>
        <v>3</v>
      </c>
      <c r="BI262" s="161">
        <f t="shared" si="42"/>
        <v>1</v>
      </c>
      <c r="BJ262" s="161">
        <f t="shared" si="42"/>
        <v>1</v>
      </c>
      <c r="BK262" s="175"/>
      <c r="BL262" s="30"/>
      <c r="BM262" s="30"/>
      <c r="BN262" s="260"/>
      <c r="BO262" s="236"/>
      <c r="BP262" s="236"/>
      <c r="BQ262" s="236"/>
      <c r="BR262" s="236"/>
      <c r="BS262" s="236"/>
      <c r="BT262" s="237"/>
      <c r="BU262" s="48"/>
      <c r="BV262" s="219">
        <f t="shared" ref="BV262:BW267" si="52">AVERAGEIFS(BV$4:BV$149,$G$4:$G$149,$C262,$D$4:$D$149,$D262)</f>
        <v>1.27</v>
      </c>
      <c r="BW262" s="219">
        <f t="shared" si="52"/>
        <v>1.3</v>
      </c>
      <c r="BX262" s="219">
        <f t="shared" si="43"/>
        <v>1.39</v>
      </c>
      <c r="BY262" s="219">
        <f t="shared" si="43"/>
        <v>1.56</v>
      </c>
      <c r="BZ262" s="254">
        <f t="shared" si="43"/>
        <v>1.71</v>
      </c>
      <c r="CA262" s="48">
        <f t="shared" si="33"/>
        <v>9.6000000000000002E-2</v>
      </c>
      <c r="CB262" s="175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  <c r="GA262" s="30"/>
      <c r="GB262" s="30"/>
      <c r="GC262" s="30"/>
      <c r="GD262" s="30"/>
      <c r="GE262" s="30"/>
      <c r="GF262" s="30"/>
      <c r="GG262" s="30"/>
      <c r="GH262" s="30"/>
      <c r="GI262" s="30"/>
      <c r="GJ262" s="30"/>
      <c r="GK262" s="30"/>
      <c r="GL262" s="30"/>
      <c r="GM262" s="30"/>
      <c r="GN262" s="30"/>
      <c r="GO262" s="30"/>
      <c r="GP262" s="30"/>
      <c r="GQ262" s="30"/>
      <c r="GR262" s="30"/>
      <c r="GS262" s="30"/>
      <c r="GT262" s="30"/>
      <c r="GU262" s="30"/>
      <c r="GV262" s="30"/>
      <c r="GW262" s="30"/>
      <c r="GX262" s="30"/>
      <c r="GY262" s="30"/>
      <c r="GZ262" s="30"/>
      <c r="HA262" s="30"/>
      <c r="HB262" s="30"/>
      <c r="HC262" s="30"/>
      <c r="HD262" s="30"/>
      <c r="HE262" s="30"/>
      <c r="HF262" s="30"/>
      <c r="HG262" s="30"/>
      <c r="HH262" s="30"/>
      <c r="HI262" s="30"/>
      <c r="HJ262" s="30"/>
      <c r="HK262" s="30"/>
      <c r="HL262" s="30"/>
      <c r="HM262" s="30"/>
      <c r="HN262" s="30"/>
      <c r="HO262" s="30"/>
      <c r="HP262" s="30"/>
      <c r="HQ262" s="30"/>
      <c r="HR262" s="30"/>
      <c r="HS262" s="30"/>
      <c r="HT262" s="30"/>
      <c r="HU262" s="30"/>
      <c r="HV262" s="30"/>
      <c r="HW262" s="30"/>
      <c r="HX262" s="30"/>
      <c r="HY262" s="30"/>
      <c r="HZ262" s="30"/>
      <c r="IA262" s="30"/>
      <c r="IB262" s="30"/>
      <c r="IC262" s="30"/>
      <c r="ID262" s="30"/>
      <c r="IE262" s="30"/>
      <c r="IF262" s="30"/>
      <c r="IG262" s="30"/>
      <c r="IH262" s="30"/>
      <c r="II262" s="30"/>
      <c r="IJ262" s="30"/>
      <c r="IK262" s="30"/>
      <c r="IL262" s="30"/>
      <c r="IM262" s="30"/>
      <c r="IN262" s="30"/>
      <c r="IO262" s="30"/>
      <c r="IP262" s="30"/>
    </row>
    <row r="263" spans="1:250" ht="21" customHeight="1" x14ac:dyDescent="0.15">
      <c r="A263" s="53"/>
      <c r="B263" s="126"/>
      <c r="C263" s="244" t="s">
        <v>63</v>
      </c>
      <c r="D263" s="159">
        <v>2012</v>
      </c>
      <c r="E263" s="158">
        <f t="shared" si="27"/>
        <v>1</v>
      </c>
      <c r="F263" s="158">
        <f t="shared" si="28"/>
        <v>1</v>
      </c>
      <c r="G263" s="46">
        <f t="shared" si="29"/>
        <v>0</v>
      </c>
      <c r="H263" s="27"/>
      <c r="I263" s="27"/>
      <c r="J263" s="175"/>
      <c r="K263" s="189"/>
      <c r="L263" s="220"/>
      <c r="M263" s="221"/>
      <c r="N263" s="30"/>
      <c r="O263" s="161">
        <f t="shared" ref="O263:V267" si="53">AVERAGEIFS(O$4:O$149,$G$4:$G$149,$C263,$D$4:$D$149,$D263)</f>
        <v>1</v>
      </c>
      <c r="P263" s="161">
        <f t="shared" si="53"/>
        <v>1</v>
      </c>
      <c r="Q263" s="161">
        <f t="shared" si="53"/>
        <v>3</v>
      </c>
      <c r="R263" s="161">
        <f t="shared" si="53"/>
        <v>3</v>
      </c>
      <c r="S263" s="161">
        <f t="shared" si="53"/>
        <v>3</v>
      </c>
      <c r="T263" s="161">
        <f t="shared" si="53"/>
        <v>0</v>
      </c>
      <c r="U263" s="161">
        <f t="shared" si="53"/>
        <v>0</v>
      </c>
      <c r="V263" s="161">
        <f t="shared" si="53"/>
        <v>1</v>
      </c>
      <c r="W263" s="161">
        <f t="shared" si="50"/>
        <v>0</v>
      </c>
      <c r="X263" s="161">
        <f t="shared" si="41"/>
        <v>0</v>
      </c>
      <c r="Y263" s="161">
        <f t="shared" si="41"/>
        <v>0</v>
      </c>
      <c r="Z263" s="161">
        <f t="shared" si="41"/>
        <v>0</v>
      </c>
      <c r="AA263" s="38"/>
      <c r="AB263" s="30"/>
      <c r="AC263" s="253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186"/>
      <c r="AX263" s="30"/>
      <c r="AY263" s="161">
        <f t="shared" ref="AY263:BF267" si="54">AVERAGEIFS(AY$4:AY$149,$G$4:$G$149,$C263,$D$4:$D$149,$D263)</f>
        <v>1</v>
      </c>
      <c r="AZ263" s="161">
        <f t="shared" si="54"/>
        <v>2</v>
      </c>
      <c r="BA263" s="161">
        <f t="shared" si="54"/>
        <v>3</v>
      </c>
      <c r="BB263" s="161">
        <f t="shared" si="54"/>
        <v>3</v>
      </c>
      <c r="BC263" s="161">
        <f t="shared" si="54"/>
        <v>2</v>
      </c>
      <c r="BD263" s="161">
        <f t="shared" si="54"/>
        <v>2</v>
      </c>
      <c r="BE263" s="161">
        <f t="shared" si="54"/>
        <v>2</v>
      </c>
      <c r="BF263" s="161">
        <f t="shared" si="54"/>
        <v>2</v>
      </c>
      <c r="BG263" s="161">
        <f t="shared" si="51"/>
        <v>2</v>
      </c>
      <c r="BH263" s="161">
        <f t="shared" si="51"/>
        <v>1</v>
      </c>
      <c r="BI263" s="161">
        <f t="shared" si="42"/>
        <v>1</v>
      </c>
      <c r="BJ263" s="161">
        <f t="shared" si="42"/>
        <v>1</v>
      </c>
      <c r="BK263" s="175"/>
      <c r="BL263" s="30"/>
      <c r="BM263" s="30"/>
      <c r="BN263" s="219">
        <f t="shared" ref="BN263:BU267" si="55">AVERAGEIFS(BN$4:BN$149,$G$4:$G$149,$C263,$D$4:$D$149,$D263)</f>
        <v>2.2499954999999998</v>
      </c>
      <c r="BO263" s="219">
        <f t="shared" si="55"/>
        <v>2.2499954999999998</v>
      </c>
      <c r="BP263" s="219">
        <f t="shared" si="55"/>
        <v>2.2834599999999998</v>
      </c>
      <c r="BQ263" s="219">
        <f t="shared" si="55"/>
        <v>2.6377899999999999</v>
      </c>
      <c r="BR263" s="219">
        <f t="shared" si="55"/>
        <v>3.2283400000000002</v>
      </c>
      <c r="BS263" s="219">
        <f t="shared" si="55"/>
        <v>3.75</v>
      </c>
      <c r="BT263" s="219">
        <f t="shared" si="55"/>
        <v>4.2699999999999996</v>
      </c>
      <c r="BU263" s="219">
        <f t="shared" si="55"/>
        <v>4.8600000000000003</v>
      </c>
      <c r="BV263" s="219">
        <f t="shared" si="52"/>
        <v>5.27</v>
      </c>
      <c r="BW263" s="219">
        <f t="shared" si="52"/>
        <v>5.9</v>
      </c>
      <c r="BX263" s="219">
        <f t="shared" si="43"/>
        <v>6.59</v>
      </c>
      <c r="BY263" s="219">
        <f t="shared" si="43"/>
        <v>7.1</v>
      </c>
      <c r="BZ263" s="254">
        <f t="shared" si="43"/>
        <v>8</v>
      </c>
      <c r="CA263" s="48">
        <f t="shared" si="33"/>
        <v>0.42510076547842407</v>
      </c>
      <c r="CB263" s="175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  <c r="DT263" s="30"/>
      <c r="DU263" s="30"/>
      <c r="DV263" s="30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/>
      <c r="EW263" s="30"/>
      <c r="EX263" s="30"/>
      <c r="EY263" s="30"/>
      <c r="EZ263" s="30"/>
      <c r="FA263" s="30"/>
      <c r="FB263" s="30"/>
      <c r="FC263" s="30"/>
      <c r="FD263" s="30"/>
      <c r="FE263" s="30"/>
      <c r="FF263" s="30"/>
      <c r="FG263" s="30"/>
      <c r="FH263" s="30"/>
      <c r="FI263" s="30"/>
      <c r="FJ263" s="30"/>
      <c r="FK263" s="30"/>
      <c r="FL263" s="30"/>
      <c r="FM263" s="30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  <c r="GA263" s="30"/>
      <c r="GB263" s="30"/>
      <c r="GC263" s="30"/>
      <c r="GD263" s="30"/>
      <c r="GE263" s="30"/>
      <c r="GF263" s="30"/>
      <c r="GG263" s="30"/>
      <c r="GH263" s="30"/>
      <c r="GI263" s="30"/>
      <c r="GJ263" s="30"/>
      <c r="GK263" s="30"/>
      <c r="GL263" s="30"/>
      <c r="GM263" s="30"/>
      <c r="GN263" s="30"/>
      <c r="GO263" s="30"/>
      <c r="GP263" s="30"/>
      <c r="GQ263" s="30"/>
      <c r="GR263" s="30"/>
      <c r="GS263" s="30"/>
      <c r="GT263" s="30"/>
      <c r="GU263" s="30"/>
      <c r="GV263" s="30"/>
      <c r="GW263" s="30"/>
      <c r="GX263" s="30"/>
      <c r="GY263" s="30"/>
      <c r="GZ263" s="30"/>
      <c r="HA263" s="30"/>
      <c r="HB263" s="30"/>
      <c r="HC263" s="30"/>
      <c r="HD263" s="30"/>
      <c r="HE263" s="30"/>
      <c r="HF263" s="30"/>
      <c r="HG263" s="30"/>
      <c r="HH263" s="30"/>
      <c r="HI263" s="30"/>
      <c r="HJ263" s="30"/>
      <c r="HK263" s="30"/>
      <c r="HL263" s="30"/>
      <c r="HM263" s="30"/>
      <c r="HN263" s="30"/>
      <c r="HO263" s="30"/>
      <c r="HP263" s="30"/>
      <c r="HQ263" s="30"/>
      <c r="HR263" s="30"/>
      <c r="HS263" s="30"/>
      <c r="HT263" s="30"/>
      <c r="HU263" s="30"/>
      <c r="HV263" s="30"/>
      <c r="HW263" s="30"/>
      <c r="HX263" s="30"/>
      <c r="HY263" s="30"/>
      <c r="HZ263" s="30"/>
      <c r="IA263" s="30"/>
      <c r="IB263" s="30"/>
      <c r="IC263" s="30"/>
      <c r="ID263" s="30"/>
      <c r="IE263" s="30"/>
      <c r="IF263" s="30"/>
      <c r="IG263" s="30"/>
      <c r="IH263" s="30"/>
      <c r="II263" s="30"/>
      <c r="IJ263" s="30"/>
      <c r="IK263" s="30"/>
      <c r="IL263" s="30"/>
      <c r="IM263" s="30"/>
      <c r="IN263" s="30"/>
      <c r="IO263" s="30"/>
      <c r="IP263" s="30"/>
    </row>
    <row r="264" spans="1:250" ht="21" customHeight="1" x14ac:dyDescent="0.15">
      <c r="A264" s="53"/>
      <c r="B264" s="126"/>
      <c r="C264" s="244" t="s">
        <v>85</v>
      </c>
      <c r="D264" s="159">
        <v>2012</v>
      </c>
      <c r="E264" s="158">
        <f t="shared" si="27"/>
        <v>4</v>
      </c>
      <c r="F264" s="158">
        <f t="shared" si="28"/>
        <v>5</v>
      </c>
      <c r="G264" s="46">
        <f t="shared" si="29"/>
        <v>19.999999999999996</v>
      </c>
      <c r="H264" s="27"/>
      <c r="I264" s="27"/>
      <c r="J264" s="175"/>
      <c r="K264" s="189"/>
      <c r="L264" s="220"/>
      <c r="M264" s="221"/>
      <c r="N264" s="30"/>
      <c r="O264" s="161">
        <f t="shared" si="53"/>
        <v>0</v>
      </c>
      <c r="P264" s="161">
        <f t="shared" si="53"/>
        <v>0.25</v>
      </c>
      <c r="Q264" s="161">
        <f t="shared" si="53"/>
        <v>0.75</v>
      </c>
      <c r="R264" s="161">
        <f t="shared" si="53"/>
        <v>0.5</v>
      </c>
      <c r="S264" s="161">
        <f t="shared" si="53"/>
        <v>0.5</v>
      </c>
      <c r="T264" s="161">
        <f t="shared" si="53"/>
        <v>0.5</v>
      </c>
      <c r="U264" s="161">
        <f t="shared" si="53"/>
        <v>0.25</v>
      </c>
      <c r="V264" s="161">
        <f t="shared" si="53"/>
        <v>0.5</v>
      </c>
      <c r="W264" s="161">
        <f t="shared" si="50"/>
        <v>0.75</v>
      </c>
      <c r="X264" s="161">
        <f t="shared" si="41"/>
        <v>0.75</v>
      </c>
      <c r="Y264" s="161">
        <f t="shared" si="41"/>
        <v>0.5</v>
      </c>
      <c r="Z264" s="161">
        <f t="shared" si="41"/>
        <v>0.5</v>
      </c>
      <c r="AA264" s="38"/>
      <c r="AB264" s="30"/>
      <c r="AC264" s="253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186"/>
      <c r="AX264" s="30"/>
      <c r="AY264" s="161">
        <f t="shared" si="54"/>
        <v>1</v>
      </c>
      <c r="AZ264" s="161">
        <f t="shared" si="54"/>
        <v>1</v>
      </c>
      <c r="BA264" s="161">
        <f t="shared" si="54"/>
        <v>1.75</v>
      </c>
      <c r="BB264" s="161">
        <f t="shared" si="54"/>
        <v>1.75</v>
      </c>
      <c r="BC264" s="161">
        <f t="shared" si="54"/>
        <v>1.5</v>
      </c>
      <c r="BD264" s="161">
        <f t="shared" si="54"/>
        <v>1.25</v>
      </c>
      <c r="BE264" s="161">
        <f t="shared" si="54"/>
        <v>1.75</v>
      </c>
      <c r="BF264" s="161">
        <f t="shared" si="54"/>
        <v>1.75</v>
      </c>
      <c r="BG264" s="161">
        <f t="shared" si="51"/>
        <v>1.75</v>
      </c>
      <c r="BH264" s="161">
        <f t="shared" si="51"/>
        <v>1.5</v>
      </c>
      <c r="BI264" s="161">
        <f t="shared" si="42"/>
        <v>1.5</v>
      </c>
      <c r="BJ264" s="161">
        <f t="shared" si="42"/>
        <v>1.25</v>
      </c>
      <c r="BK264" s="175"/>
      <c r="BL264" s="30"/>
      <c r="BM264" s="30"/>
      <c r="BN264" s="219">
        <f t="shared" si="55"/>
        <v>2.0166626333333335</v>
      </c>
      <c r="BO264" s="219">
        <f t="shared" si="55"/>
        <v>2.0166626333333335</v>
      </c>
      <c r="BP264" s="219">
        <f t="shared" si="55"/>
        <v>1.8110200000000001</v>
      </c>
      <c r="BQ264" s="219">
        <f t="shared" si="55"/>
        <v>2.5688925</v>
      </c>
      <c r="BR264" s="219">
        <f t="shared" si="55"/>
        <v>3.1397575</v>
      </c>
      <c r="BS264" s="219">
        <f t="shared" si="55"/>
        <v>3.7749999999999999</v>
      </c>
      <c r="BT264" s="219">
        <f t="shared" si="55"/>
        <v>4.2424999999999997</v>
      </c>
      <c r="BU264" s="219">
        <f t="shared" si="55"/>
        <v>4.7250000000000005</v>
      </c>
      <c r="BV264" s="219">
        <f t="shared" si="52"/>
        <v>5.2075000000000005</v>
      </c>
      <c r="BW264" s="219">
        <f t="shared" si="52"/>
        <v>5.5775000000000006</v>
      </c>
      <c r="BX264" s="219">
        <f t="shared" si="43"/>
        <v>6.04</v>
      </c>
      <c r="BY264" s="219">
        <f t="shared" si="43"/>
        <v>6.4749999999999996</v>
      </c>
      <c r="BZ264" s="254">
        <f t="shared" si="43"/>
        <v>7.0775000000000006</v>
      </c>
      <c r="CA264" s="48">
        <f t="shared" si="33"/>
        <v>0.40789088267667301</v>
      </c>
      <c r="CB264" s="175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  <c r="DT264" s="30"/>
      <c r="DU264" s="30"/>
      <c r="DV264" s="30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/>
      <c r="EW264" s="30"/>
      <c r="EX264" s="30"/>
      <c r="EY264" s="30"/>
      <c r="EZ264" s="30"/>
      <c r="FA264" s="30"/>
      <c r="FB264" s="30"/>
      <c r="FC264" s="30"/>
      <c r="FD264" s="30"/>
      <c r="FE264" s="30"/>
      <c r="FF264" s="30"/>
      <c r="FG264" s="30"/>
      <c r="FH264" s="30"/>
      <c r="FI264" s="30"/>
      <c r="FJ264" s="30"/>
      <c r="FK264" s="30"/>
      <c r="FL264" s="30"/>
      <c r="FM264" s="30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  <c r="GA264" s="30"/>
      <c r="GB264" s="30"/>
      <c r="GC264" s="30"/>
      <c r="GD264" s="30"/>
      <c r="GE264" s="30"/>
      <c r="GF264" s="30"/>
      <c r="GG264" s="30"/>
      <c r="GH264" s="30"/>
      <c r="GI264" s="30"/>
      <c r="GJ264" s="30"/>
      <c r="GK264" s="30"/>
      <c r="GL264" s="30"/>
      <c r="GM264" s="30"/>
      <c r="GN264" s="30"/>
      <c r="GO264" s="30"/>
      <c r="GP264" s="30"/>
      <c r="GQ264" s="30"/>
      <c r="GR264" s="30"/>
      <c r="GS264" s="30"/>
      <c r="GT264" s="30"/>
      <c r="GU264" s="30"/>
      <c r="GV264" s="30"/>
      <c r="GW264" s="30"/>
      <c r="GX264" s="30"/>
      <c r="GY264" s="30"/>
      <c r="GZ264" s="30"/>
      <c r="HA264" s="30"/>
      <c r="HB264" s="30"/>
      <c r="HC264" s="30"/>
      <c r="HD264" s="30"/>
      <c r="HE264" s="30"/>
      <c r="HF264" s="30"/>
      <c r="HG264" s="30"/>
      <c r="HH264" s="30"/>
      <c r="HI264" s="30"/>
      <c r="HJ264" s="30"/>
      <c r="HK264" s="30"/>
      <c r="HL264" s="30"/>
      <c r="HM264" s="30"/>
      <c r="HN264" s="30"/>
      <c r="HO264" s="30"/>
      <c r="HP264" s="30"/>
      <c r="HQ264" s="30"/>
      <c r="HR264" s="30"/>
      <c r="HS264" s="30"/>
      <c r="HT264" s="30"/>
      <c r="HU264" s="30"/>
      <c r="HV264" s="30"/>
      <c r="HW264" s="30"/>
      <c r="HX264" s="30"/>
      <c r="HY264" s="30"/>
      <c r="HZ264" s="30"/>
      <c r="IA264" s="30"/>
      <c r="IB264" s="30"/>
      <c r="IC264" s="30"/>
      <c r="ID264" s="30"/>
      <c r="IE264" s="30"/>
      <c r="IF264" s="30"/>
      <c r="IG264" s="30"/>
      <c r="IH264" s="30"/>
      <c r="II264" s="30"/>
      <c r="IJ264" s="30"/>
      <c r="IK264" s="30"/>
      <c r="IL264" s="30"/>
      <c r="IM264" s="30"/>
      <c r="IN264" s="30"/>
      <c r="IO264" s="30"/>
      <c r="IP264" s="30"/>
    </row>
    <row r="265" spans="1:250" ht="21" customHeight="1" x14ac:dyDescent="0.15">
      <c r="A265" s="53"/>
      <c r="B265" s="126"/>
      <c r="C265" s="244" t="s">
        <v>36</v>
      </c>
      <c r="D265" s="159">
        <v>2012</v>
      </c>
      <c r="E265" s="158">
        <f t="shared" si="27"/>
        <v>3</v>
      </c>
      <c r="F265" s="158">
        <f t="shared" si="28"/>
        <v>4</v>
      </c>
      <c r="G265" s="46">
        <f t="shared" si="29"/>
        <v>25</v>
      </c>
      <c r="H265" s="27"/>
      <c r="I265" s="27"/>
      <c r="J265" s="175"/>
      <c r="K265" s="189"/>
      <c r="L265" s="220"/>
      <c r="M265" s="221"/>
      <c r="N265" s="30"/>
      <c r="O265" s="161">
        <f t="shared" si="53"/>
        <v>0.33333333333333331</v>
      </c>
      <c r="P265" s="161">
        <f t="shared" si="53"/>
        <v>0.33333333333333331</v>
      </c>
      <c r="Q265" s="161">
        <f t="shared" si="53"/>
        <v>0.66666666666666663</v>
      </c>
      <c r="R265" s="161">
        <f t="shared" si="53"/>
        <v>0.33333333333333331</v>
      </c>
      <c r="S265" s="161">
        <f t="shared" si="53"/>
        <v>0.33333333333333331</v>
      </c>
      <c r="T265" s="161">
        <f t="shared" si="53"/>
        <v>0</v>
      </c>
      <c r="U265" s="161">
        <f t="shared" si="53"/>
        <v>0</v>
      </c>
      <c r="V265" s="161">
        <f t="shared" si="53"/>
        <v>0</v>
      </c>
      <c r="W265" s="161">
        <f t="shared" si="50"/>
        <v>0</v>
      </c>
      <c r="X265" s="161">
        <f t="shared" si="41"/>
        <v>0</v>
      </c>
      <c r="Y265" s="161">
        <f t="shared" si="41"/>
        <v>0</v>
      </c>
      <c r="Z265" s="161">
        <f t="shared" si="41"/>
        <v>0</v>
      </c>
      <c r="AA265" s="38"/>
      <c r="AB265" s="30"/>
      <c r="AC265" s="253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186"/>
      <c r="AX265" s="30"/>
      <c r="AY265" s="161">
        <f t="shared" si="54"/>
        <v>1</v>
      </c>
      <c r="AZ265" s="161">
        <f t="shared" si="54"/>
        <v>1.3333333333333333</v>
      </c>
      <c r="BA265" s="161">
        <f t="shared" si="54"/>
        <v>1.6666666666666667</v>
      </c>
      <c r="BB265" s="161">
        <f t="shared" si="54"/>
        <v>1.6666666666666667</v>
      </c>
      <c r="BC265" s="161">
        <f t="shared" si="54"/>
        <v>1.3333333333333333</v>
      </c>
      <c r="BD265" s="161">
        <f t="shared" si="54"/>
        <v>1.3333333333333333</v>
      </c>
      <c r="BE265" s="161">
        <f t="shared" si="54"/>
        <v>1</v>
      </c>
      <c r="BF265" s="161">
        <f t="shared" si="54"/>
        <v>1</v>
      </c>
      <c r="BG265" s="161">
        <f t="shared" si="51"/>
        <v>1</v>
      </c>
      <c r="BH265" s="161">
        <f t="shared" si="51"/>
        <v>1.3333333333333333</v>
      </c>
      <c r="BI265" s="161">
        <f t="shared" si="42"/>
        <v>1</v>
      </c>
      <c r="BJ265" s="161">
        <f t="shared" si="42"/>
        <v>1</v>
      </c>
      <c r="BK265" s="175"/>
      <c r="BL265" s="30"/>
      <c r="BM265" s="30"/>
      <c r="BN265" s="219">
        <f t="shared" si="55"/>
        <v>1.7166632333333334</v>
      </c>
      <c r="BO265" s="219">
        <f t="shared" si="55"/>
        <v>1.7166632333333334</v>
      </c>
      <c r="BP265" s="219">
        <f t="shared" si="55"/>
        <v>1.73228</v>
      </c>
      <c r="BQ265" s="219">
        <f t="shared" si="55"/>
        <v>2.9265033333333332</v>
      </c>
      <c r="BR265" s="219">
        <f t="shared" si="55"/>
        <v>3.50393</v>
      </c>
      <c r="BS265" s="219">
        <f t="shared" si="55"/>
        <v>4.18</v>
      </c>
      <c r="BT265" s="219">
        <f t="shared" si="55"/>
        <v>4.8600000000000003</v>
      </c>
      <c r="BU265" s="219">
        <f t="shared" si="55"/>
        <v>5.5233333333333334</v>
      </c>
      <c r="BV265" s="219">
        <f t="shared" si="52"/>
        <v>6.2166666666666659</v>
      </c>
      <c r="BW265" s="219">
        <f t="shared" si="52"/>
        <v>6.7966666666666669</v>
      </c>
      <c r="BX265" s="219">
        <f t="shared" si="43"/>
        <v>7.2666666666666666</v>
      </c>
      <c r="BY265" s="219">
        <f t="shared" si="43"/>
        <v>7.7966666666666669</v>
      </c>
      <c r="BZ265" s="254">
        <f t="shared" si="43"/>
        <v>8.456666666666667</v>
      </c>
      <c r="CA265" s="48">
        <f t="shared" si="33"/>
        <v>0.55002704202626651</v>
      </c>
      <c r="CB265" s="175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  <c r="DT265" s="30"/>
      <c r="DU265" s="30"/>
      <c r="DV265" s="30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/>
      <c r="EW265" s="30"/>
      <c r="EX265" s="30"/>
      <c r="EY265" s="30"/>
      <c r="EZ265" s="30"/>
      <c r="FA265" s="30"/>
      <c r="FB265" s="30"/>
      <c r="FC265" s="30"/>
      <c r="FD265" s="30"/>
      <c r="FE265" s="30"/>
      <c r="FF265" s="30"/>
      <c r="FG265" s="30"/>
      <c r="FH265" s="30"/>
      <c r="FI265" s="30"/>
      <c r="FJ265" s="30"/>
      <c r="FK265" s="30"/>
      <c r="FL265" s="30"/>
      <c r="FM265" s="30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  <c r="GA265" s="30"/>
      <c r="GB265" s="30"/>
      <c r="GC265" s="30"/>
      <c r="GD265" s="30"/>
      <c r="GE265" s="30"/>
      <c r="GF265" s="30"/>
      <c r="GG265" s="30"/>
      <c r="GH265" s="30"/>
      <c r="GI265" s="30"/>
      <c r="GJ265" s="30"/>
      <c r="GK265" s="30"/>
      <c r="GL265" s="30"/>
      <c r="GM265" s="30"/>
      <c r="GN265" s="30"/>
      <c r="GO265" s="30"/>
      <c r="GP265" s="30"/>
      <c r="GQ265" s="30"/>
      <c r="GR265" s="30"/>
      <c r="GS265" s="30"/>
      <c r="GT265" s="30"/>
      <c r="GU265" s="30"/>
      <c r="GV265" s="30"/>
      <c r="GW265" s="30"/>
      <c r="GX265" s="30"/>
      <c r="GY265" s="30"/>
      <c r="GZ265" s="30"/>
      <c r="HA265" s="30"/>
      <c r="HB265" s="30"/>
      <c r="HC265" s="30"/>
      <c r="HD265" s="30"/>
      <c r="HE265" s="30"/>
      <c r="HF265" s="30"/>
      <c r="HG265" s="30"/>
      <c r="HH265" s="30"/>
      <c r="HI265" s="30"/>
      <c r="HJ265" s="30"/>
      <c r="HK265" s="30"/>
      <c r="HL265" s="30"/>
      <c r="HM265" s="30"/>
      <c r="HN265" s="30"/>
      <c r="HO265" s="30"/>
      <c r="HP265" s="30"/>
      <c r="HQ265" s="30"/>
      <c r="HR265" s="30"/>
      <c r="HS265" s="30"/>
      <c r="HT265" s="30"/>
      <c r="HU265" s="30"/>
      <c r="HV265" s="30"/>
      <c r="HW265" s="30"/>
      <c r="HX265" s="30"/>
      <c r="HY265" s="30"/>
      <c r="HZ265" s="30"/>
      <c r="IA265" s="30"/>
      <c r="IB265" s="30"/>
      <c r="IC265" s="30"/>
      <c r="ID265" s="30"/>
      <c r="IE265" s="30"/>
      <c r="IF265" s="30"/>
      <c r="IG265" s="30"/>
      <c r="IH265" s="30"/>
      <c r="II265" s="30"/>
      <c r="IJ265" s="30"/>
      <c r="IK265" s="30"/>
      <c r="IL265" s="30"/>
      <c r="IM265" s="30"/>
      <c r="IN265" s="30"/>
      <c r="IO265" s="30"/>
      <c r="IP265" s="30"/>
    </row>
    <row r="266" spans="1:250" ht="21" customHeight="1" x14ac:dyDescent="0.15">
      <c r="A266" s="53"/>
      <c r="B266" s="126"/>
      <c r="C266" s="244" t="s">
        <v>41</v>
      </c>
      <c r="D266" s="159">
        <v>2012</v>
      </c>
      <c r="E266" s="158">
        <f t="shared" si="27"/>
        <v>5</v>
      </c>
      <c r="F266" s="158">
        <f t="shared" si="28"/>
        <v>5</v>
      </c>
      <c r="G266" s="46">
        <f t="shared" si="29"/>
        <v>0</v>
      </c>
      <c r="H266" s="27"/>
      <c r="I266" s="27"/>
      <c r="J266" s="175"/>
      <c r="K266" s="189"/>
      <c r="L266" s="220"/>
      <c r="M266" s="221"/>
      <c r="N266" s="30"/>
      <c r="O266" s="161">
        <f t="shared" si="53"/>
        <v>0.6</v>
      </c>
      <c r="P266" s="161">
        <f t="shared" si="53"/>
        <v>0</v>
      </c>
      <c r="Q266" s="161">
        <f t="shared" si="53"/>
        <v>0</v>
      </c>
      <c r="R266" s="161">
        <f t="shared" si="53"/>
        <v>0</v>
      </c>
      <c r="S266" s="161">
        <f t="shared" si="53"/>
        <v>0.2</v>
      </c>
      <c r="T266" s="161">
        <f t="shared" si="53"/>
        <v>0</v>
      </c>
      <c r="U266" s="161">
        <f t="shared" si="53"/>
        <v>0.2</v>
      </c>
      <c r="V266" s="161">
        <f t="shared" si="53"/>
        <v>0.2</v>
      </c>
      <c r="W266" s="161">
        <f t="shared" si="50"/>
        <v>0.4</v>
      </c>
      <c r="X266" s="161">
        <f t="shared" si="41"/>
        <v>0.4</v>
      </c>
      <c r="Y266" s="161">
        <f t="shared" si="41"/>
        <v>0.2</v>
      </c>
      <c r="Z266" s="161">
        <f t="shared" si="41"/>
        <v>0</v>
      </c>
      <c r="AA266" s="38"/>
      <c r="AB266" s="30"/>
      <c r="AC266" s="253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186"/>
      <c r="AX266" s="30"/>
      <c r="AY266" s="161">
        <f t="shared" si="54"/>
        <v>1</v>
      </c>
      <c r="AZ266" s="161">
        <f t="shared" si="54"/>
        <v>1</v>
      </c>
      <c r="BA266" s="161">
        <f t="shared" si="54"/>
        <v>1</v>
      </c>
      <c r="BB266" s="161">
        <f t="shared" si="54"/>
        <v>1.2</v>
      </c>
      <c r="BC266" s="161">
        <f t="shared" si="54"/>
        <v>1.4</v>
      </c>
      <c r="BD266" s="161">
        <f t="shared" si="54"/>
        <v>1</v>
      </c>
      <c r="BE266" s="161">
        <f t="shared" si="54"/>
        <v>1.4</v>
      </c>
      <c r="BF266" s="161">
        <f t="shared" si="54"/>
        <v>1.4</v>
      </c>
      <c r="BG266" s="161">
        <f t="shared" si="51"/>
        <v>1</v>
      </c>
      <c r="BH266" s="161">
        <f t="shared" si="51"/>
        <v>1</v>
      </c>
      <c r="BI266" s="161">
        <f t="shared" si="42"/>
        <v>1</v>
      </c>
      <c r="BJ266" s="161">
        <f t="shared" si="42"/>
        <v>1</v>
      </c>
      <c r="BK266" s="175"/>
      <c r="BL266" s="30"/>
      <c r="BM266" s="30"/>
      <c r="BN266" s="219">
        <f t="shared" si="55"/>
        <v>1.7999963999999999</v>
      </c>
      <c r="BO266" s="219">
        <f t="shared" si="55"/>
        <v>1.8124963749999998</v>
      </c>
      <c r="BP266" s="219">
        <f t="shared" si="55"/>
        <v>2.181098</v>
      </c>
      <c r="BQ266" s="219">
        <f t="shared" si="55"/>
        <v>4.0551100000000009</v>
      </c>
      <c r="BR266" s="219">
        <f t="shared" si="55"/>
        <v>5.0866039999999995</v>
      </c>
      <c r="BS266" s="219">
        <f t="shared" si="55"/>
        <v>6.3600000000000012</v>
      </c>
      <c r="BT266" s="219">
        <f t="shared" si="55"/>
        <v>7.5239999999999991</v>
      </c>
      <c r="BU266" s="219">
        <f t="shared" si="55"/>
        <v>8.718</v>
      </c>
      <c r="BV266" s="219">
        <f t="shared" si="52"/>
        <v>9.702</v>
      </c>
      <c r="BW266" s="219">
        <f t="shared" si="52"/>
        <v>10.628</v>
      </c>
      <c r="BX266" s="219">
        <f t="shared" si="43"/>
        <v>11.47</v>
      </c>
      <c r="BY266" s="219">
        <f t="shared" si="43"/>
        <v>12.436</v>
      </c>
      <c r="BZ266" s="254">
        <f t="shared" si="43"/>
        <v>13.476000000000003</v>
      </c>
      <c r="CA266" s="48">
        <f t="shared" si="33"/>
        <v>0.9516491346857413</v>
      </c>
      <c r="CB266" s="175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  <c r="DT266" s="30"/>
      <c r="DU266" s="30"/>
      <c r="DV266" s="30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/>
      <c r="EW266" s="30"/>
      <c r="EX266" s="30"/>
      <c r="EY266" s="30"/>
      <c r="EZ266" s="30"/>
      <c r="FA266" s="30"/>
      <c r="FB266" s="30"/>
      <c r="FC266" s="30"/>
      <c r="FD266" s="30"/>
      <c r="FE266" s="30"/>
      <c r="FF266" s="30"/>
      <c r="FG266" s="30"/>
      <c r="FH266" s="30"/>
      <c r="FI266" s="30"/>
      <c r="FJ266" s="30"/>
      <c r="FK266" s="30"/>
      <c r="FL266" s="30"/>
      <c r="FM266" s="30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  <c r="GA266" s="30"/>
      <c r="GB266" s="30"/>
      <c r="GC266" s="30"/>
      <c r="GD266" s="30"/>
      <c r="GE266" s="30"/>
      <c r="GF266" s="30"/>
      <c r="GG266" s="30"/>
      <c r="GH266" s="30"/>
      <c r="GI266" s="30"/>
      <c r="GJ266" s="30"/>
      <c r="GK266" s="30"/>
      <c r="GL266" s="30"/>
      <c r="GM266" s="30"/>
      <c r="GN266" s="30"/>
      <c r="GO266" s="30"/>
      <c r="GP266" s="30"/>
      <c r="GQ266" s="30"/>
      <c r="GR266" s="30"/>
      <c r="GS266" s="30"/>
      <c r="GT266" s="30"/>
      <c r="GU266" s="30"/>
      <c r="GV266" s="30"/>
      <c r="GW266" s="30"/>
      <c r="GX266" s="30"/>
      <c r="GY266" s="30"/>
      <c r="GZ266" s="30"/>
      <c r="HA266" s="30"/>
      <c r="HB266" s="30"/>
      <c r="HC266" s="30"/>
      <c r="HD266" s="30"/>
      <c r="HE266" s="30"/>
      <c r="HF266" s="30"/>
      <c r="HG266" s="30"/>
      <c r="HH266" s="30"/>
      <c r="HI266" s="30"/>
      <c r="HJ266" s="30"/>
      <c r="HK266" s="30"/>
      <c r="HL266" s="30"/>
      <c r="HM266" s="30"/>
      <c r="HN266" s="30"/>
      <c r="HO266" s="30"/>
      <c r="HP266" s="30"/>
      <c r="HQ266" s="30"/>
      <c r="HR266" s="30"/>
      <c r="HS266" s="30"/>
      <c r="HT266" s="30"/>
      <c r="HU266" s="30"/>
      <c r="HV266" s="30"/>
      <c r="HW266" s="30"/>
      <c r="HX266" s="30"/>
      <c r="HY266" s="30"/>
      <c r="HZ266" s="30"/>
      <c r="IA266" s="30"/>
      <c r="IB266" s="30"/>
      <c r="IC266" s="30"/>
      <c r="ID266" s="30"/>
      <c r="IE266" s="30"/>
      <c r="IF266" s="30"/>
      <c r="IG266" s="30"/>
      <c r="IH266" s="30"/>
      <c r="II266" s="30"/>
      <c r="IJ266" s="30"/>
      <c r="IK266" s="30"/>
      <c r="IL266" s="30"/>
      <c r="IM266" s="30"/>
      <c r="IN266" s="30"/>
      <c r="IO266" s="30"/>
      <c r="IP266" s="30"/>
    </row>
    <row r="267" spans="1:250" ht="21" customHeight="1" x14ac:dyDescent="0.15">
      <c r="A267" s="53"/>
      <c r="B267" s="126"/>
      <c r="C267" s="244" t="s">
        <v>54</v>
      </c>
      <c r="D267" s="159">
        <v>2012</v>
      </c>
      <c r="E267" s="158">
        <f t="shared" si="27"/>
        <v>4</v>
      </c>
      <c r="F267" s="158">
        <f t="shared" si="28"/>
        <v>4</v>
      </c>
      <c r="G267" s="46">
        <f t="shared" si="29"/>
        <v>0</v>
      </c>
      <c r="H267" s="27"/>
      <c r="I267" s="27"/>
      <c r="J267" s="175"/>
      <c r="K267" s="189"/>
      <c r="L267" s="220"/>
      <c r="M267" s="221"/>
      <c r="N267" s="30"/>
      <c r="O267" s="161">
        <f t="shared" si="53"/>
        <v>0</v>
      </c>
      <c r="P267" s="161">
        <f t="shared" si="53"/>
        <v>0</v>
      </c>
      <c r="Q267" s="161">
        <f t="shared" si="53"/>
        <v>0</v>
      </c>
      <c r="R267" s="161">
        <f t="shared" si="53"/>
        <v>0.75</v>
      </c>
      <c r="S267" s="161">
        <f t="shared" si="53"/>
        <v>0.75</v>
      </c>
      <c r="T267" s="161">
        <f t="shared" si="53"/>
        <v>0.5</v>
      </c>
      <c r="U267" s="161">
        <f t="shared" si="53"/>
        <v>0</v>
      </c>
      <c r="V267" s="161">
        <f t="shared" si="53"/>
        <v>0.75</v>
      </c>
      <c r="W267" s="161">
        <f t="shared" si="50"/>
        <v>1</v>
      </c>
      <c r="X267" s="161">
        <f t="shared" si="41"/>
        <v>0.5</v>
      </c>
      <c r="Y267" s="161">
        <f t="shared" si="41"/>
        <v>0.75</v>
      </c>
      <c r="Z267" s="161">
        <f t="shared" si="41"/>
        <v>1</v>
      </c>
      <c r="AA267" s="105"/>
      <c r="AB267" s="30"/>
      <c r="AC267" s="253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186"/>
      <c r="AX267" s="30"/>
      <c r="AY267" s="161">
        <f t="shared" si="54"/>
        <v>1</v>
      </c>
      <c r="AZ267" s="161">
        <f t="shared" si="54"/>
        <v>1.25</v>
      </c>
      <c r="BA267" s="161">
        <f t="shared" si="54"/>
        <v>1</v>
      </c>
      <c r="BB267" s="161">
        <f t="shared" si="54"/>
        <v>2</v>
      </c>
      <c r="BC267" s="161">
        <f t="shared" si="54"/>
        <v>1.75</v>
      </c>
      <c r="BD267" s="161">
        <f t="shared" si="54"/>
        <v>1.25</v>
      </c>
      <c r="BE267" s="161">
        <f t="shared" si="54"/>
        <v>1.25</v>
      </c>
      <c r="BF267" s="161">
        <f t="shared" si="54"/>
        <v>1.5</v>
      </c>
      <c r="BG267" s="161">
        <f t="shared" si="51"/>
        <v>1.75</v>
      </c>
      <c r="BH267" s="161">
        <f t="shared" si="51"/>
        <v>1.25</v>
      </c>
      <c r="BI267" s="161">
        <f t="shared" si="42"/>
        <v>1.25</v>
      </c>
      <c r="BJ267" s="161">
        <f t="shared" si="42"/>
        <v>1.5</v>
      </c>
      <c r="BK267" s="175"/>
      <c r="BL267" s="30"/>
      <c r="BM267" s="30"/>
      <c r="BN267" s="219">
        <f t="shared" si="55"/>
        <v>1.6624966749999999</v>
      </c>
      <c r="BO267" s="219">
        <f t="shared" si="55"/>
        <v>1.6874966250000001</v>
      </c>
      <c r="BP267" s="219">
        <f t="shared" si="55"/>
        <v>1.9586574999999999</v>
      </c>
      <c r="BQ267" s="219">
        <f t="shared" si="55"/>
        <v>3.4251899999999997</v>
      </c>
      <c r="BR267" s="219">
        <f t="shared" si="55"/>
        <v>4.2519599999999995</v>
      </c>
      <c r="BS267" s="219">
        <f t="shared" si="55"/>
        <v>4.9399999999999995</v>
      </c>
      <c r="BT267" s="219">
        <f t="shared" si="55"/>
        <v>5.6899999999999995</v>
      </c>
      <c r="BU267" s="219">
        <f t="shared" si="55"/>
        <v>6.2600000000000007</v>
      </c>
      <c r="BV267" s="219">
        <f t="shared" si="52"/>
        <v>6.8174999999999999</v>
      </c>
      <c r="BW267" s="219">
        <f t="shared" si="52"/>
        <v>7.2174999999999994</v>
      </c>
      <c r="BX267" s="219">
        <f t="shared" si="43"/>
        <v>7.9949999999999992</v>
      </c>
      <c r="BY267" s="219">
        <f t="shared" si="43"/>
        <v>8.24</v>
      </c>
      <c r="BZ267" s="254">
        <f t="shared" si="43"/>
        <v>8.7550000000000008</v>
      </c>
      <c r="CA267" s="48">
        <f t="shared" si="33"/>
        <v>0.59745915586303944</v>
      </c>
      <c r="CB267" s="175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  <c r="DT267" s="30"/>
      <c r="DU267" s="30"/>
      <c r="DV267" s="30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/>
      <c r="EW267" s="30"/>
      <c r="EX267" s="30"/>
      <c r="EY267" s="30"/>
      <c r="EZ267" s="30"/>
      <c r="FA267" s="30"/>
      <c r="FB267" s="30"/>
      <c r="FC267" s="30"/>
      <c r="FD267" s="30"/>
      <c r="FE267" s="30"/>
      <c r="FF267" s="30"/>
      <c r="FG267" s="30"/>
      <c r="FH267" s="30"/>
      <c r="FI267" s="30"/>
      <c r="FJ267" s="30"/>
      <c r="FK267" s="30"/>
      <c r="FL267" s="30"/>
      <c r="FM267" s="30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  <c r="GA267" s="30"/>
      <c r="GB267" s="30"/>
      <c r="GC267" s="30"/>
      <c r="GD267" s="30"/>
      <c r="GE267" s="30"/>
      <c r="GF267" s="30"/>
      <c r="GG267" s="30"/>
      <c r="GH267" s="30"/>
      <c r="GI267" s="30"/>
      <c r="GJ267" s="30"/>
      <c r="GK267" s="30"/>
      <c r="GL267" s="30"/>
      <c r="GM267" s="30"/>
      <c r="GN267" s="30"/>
      <c r="GO267" s="30"/>
      <c r="GP267" s="30"/>
      <c r="GQ267" s="30"/>
      <c r="GR267" s="30"/>
      <c r="GS267" s="30"/>
      <c r="GT267" s="30"/>
      <c r="GU267" s="30"/>
      <c r="GV267" s="30"/>
      <c r="GW267" s="30"/>
      <c r="GX267" s="30"/>
      <c r="GY267" s="30"/>
      <c r="GZ267" s="30"/>
      <c r="HA267" s="30"/>
      <c r="HB267" s="30"/>
      <c r="HC267" s="30"/>
      <c r="HD267" s="30"/>
      <c r="HE267" s="30"/>
      <c r="HF267" s="30"/>
      <c r="HG267" s="30"/>
      <c r="HH267" s="30"/>
      <c r="HI267" s="30"/>
      <c r="HJ267" s="30"/>
      <c r="HK267" s="30"/>
      <c r="HL267" s="30"/>
      <c r="HM267" s="30"/>
      <c r="HN267" s="30"/>
      <c r="HO267" s="30"/>
      <c r="HP267" s="30"/>
      <c r="HQ267" s="30"/>
      <c r="HR267" s="30"/>
      <c r="HS267" s="30"/>
      <c r="HT267" s="30"/>
      <c r="HU267" s="30"/>
      <c r="HV267" s="30"/>
      <c r="HW267" s="30"/>
      <c r="HX267" s="30"/>
      <c r="HY267" s="30"/>
      <c r="HZ267" s="30"/>
      <c r="IA267" s="30"/>
      <c r="IB267" s="30"/>
      <c r="IC267" s="30"/>
      <c r="ID267" s="30"/>
      <c r="IE267" s="30"/>
      <c r="IF267" s="30"/>
      <c r="IG267" s="30"/>
      <c r="IH267" s="30"/>
      <c r="II267" s="30"/>
      <c r="IJ267" s="30"/>
      <c r="IK267" s="30"/>
      <c r="IL267" s="30"/>
      <c r="IM267" s="30"/>
      <c r="IN267" s="30"/>
      <c r="IO267" s="30"/>
      <c r="IP267" s="30"/>
    </row>
    <row r="268" spans="1:250" ht="21" customHeight="1" x14ac:dyDescent="0.15">
      <c r="A268" s="53"/>
      <c r="B268" s="126"/>
      <c r="C268" s="244" t="s">
        <v>54</v>
      </c>
      <c r="D268" s="159">
        <v>2022</v>
      </c>
      <c r="E268" s="158">
        <f t="shared" si="27"/>
        <v>1</v>
      </c>
      <c r="F268" s="158">
        <f t="shared" si="28"/>
        <v>1</v>
      </c>
      <c r="G268" s="46">
        <f t="shared" si="29"/>
        <v>0</v>
      </c>
      <c r="H268" s="27"/>
      <c r="I268" s="27"/>
      <c r="J268" s="167"/>
      <c r="K268" s="189"/>
      <c r="L268" s="220"/>
      <c r="M268" s="221"/>
      <c r="N268" s="30"/>
      <c r="O268" s="255"/>
      <c r="P268" s="256"/>
      <c r="Q268" s="256"/>
      <c r="R268" s="256"/>
      <c r="S268" s="256"/>
      <c r="T268" s="256"/>
      <c r="U268" s="171"/>
      <c r="V268" s="187"/>
      <c r="W268" s="187"/>
      <c r="X268" s="161">
        <f t="shared" si="41"/>
        <v>0</v>
      </c>
      <c r="Y268" s="161">
        <f t="shared" si="41"/>
        <v>0</v>
      </c>
      <c r="Z268" s="161">
        <f t="shared" si="41"/>
        <v>2</v>
      </c>
      <c r="AA268" s="265"/>
      <c r="AB268" s="30"/>
      <c r="AC268" s="270"/>
      <c r="AD268" s="271"/>
      <c r="AE268" s="271"/>
      <c r="AF268" s="271"/>
      <c r="AG268" s="271"/>
      <c r="AH268" s="210"/>
      <c r="AI268" s="210"/>
      <c r="AJ268" s="271"/>
      <c r="AK268" s="271"/>
      <c r="AL268" s="271"/>
      <c r="AM268" s="271"/>
      <c r="AN268" s="271"/>
      <c r="AO268" s="271"/>
      <c r="AP268" s="271"/>
      <c r="AQ268" s="271"/>
      <c r="AR268" s="271"/>
      <c r="AS268" s="271"/>
      <c r="AT268" s="271"/>
      <c r="AU268" s="271"/>
      <c r="AV268" s="271"/>
      <c r="AW268" s="272"/>
      <c r="AX268" s="30"/>
      <c r="AY268" s="273"/>
      <c r="AZ268" s="258"/>
      <c r="BA268" s="258"/>
      <c r="BB268" s="258"/>
      <c r="BC268" s="258"/>
      <c r="BD268" s="258"/>
      <c r="BE268" s="259"/>
      <c r="BF268" s="187"/>
      <c r="BG268" s="161"/>
      <c r="BH268" s="161">
        <f>AVERAGEIFS(BH$4:BH$149,$G$4:$G$149,$C268,$D$4:$D$149,$D268)</f>
        <v>1</v>
      </c>
      <c r="BI268" s="161">
        <f t="shared" si="42"/>
        <v>1</v>
      </c>
      <c r="BJ268" s="161">
        <f t="shared" si="42"/>
        <v>2</v>
      </c>
      <c r="BK268" s="167"/>
      <c r="BL268" s="30"/>
      <c r="BM268" s="30"/>
      <c r="BN268" s="260"/>
      <c r="BO268" s="236"/>
      <c r="BP268" s="236"/>
      <c r="BQ268" s="236"/>
      <c r="BR268" s="236"/>
      <c r="BS268" s="236"/>
      <c r="BT268" s="237"/>
      <c r="BU268" s="48"/>
      <c r="BV268" s="219"/>
      <c r="BW268" s="219"/>
      <c r="BX268" s="219">
        <f t="shared" si="43"/>
        <v>1.44</v>
      </c>
      <c r="BY268" s="219">
        <f t="shared" si="43"/>
        <v>1.77</v>
      </c>
      <c r="BZ268" s="274">
        <f t="shared" si="43"/>
        <v>1.92</v>
      </c>
      <c r="CA268" s="48">
        <f t="shared" si="33"/>
        <v>0.33000000000000007</v>
      </c>
      <c r="CB268" s="167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  <c r="DT268" s="30"/>
      <c r="DU268" s="30"/>
      <c r="DV268" s="30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/>
      <c r="EW268" s="30"/>
      <c r="EX268" s="30"/>
      <c r="EY268" s="30"/>
      <c r="EZ268" s="30"/>
      <c r="FA268" s="30"/>
      <c r="FB268" s="30"/>
      <c r="FC268" s="30"/>
      <c r="FD268" s="30"/>
      <c r="FE268" s="30"/>
      <c r="FF268" s="30"/>
      <c r="FG268" s="30"/>
      <c r="FH268" s="30"/>
      <c r="FI268" s="30"/>
      <c r="FJ268" s="30"/>
      <c r="FK268" s="30"/>
      <c r="FL268" s="30"/>
      <c r="FM268" s="30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  <c r="GA268" s="30"/>
      <c r="GB268" s="30"/>
      <c r="GC268" s="30"/>
      <c r="GD268" s="30"/>
      <c r="GE268" s="30"/>
      <c r="GF268" s="30"/>
      <c r="GG268" s="30"/>
      <c r="GH268" s="30"/>
      <c r="GI268" s="30"/>
      <c r="GJ268" s="30"/>
      <c r="GK268" s="30"/>
      <c r="GL268" s="30"/>
      <c r="GM268" s="30"/>
      <c r="GN268" s="30"/>
      <c r="GO268" s="30"/>
      <c r="GP268" s="30"/>
      <c r="GQ268" s="30"/>
      <c r="GR268" s="30"/>
      <c r="GS268" s="30"/>
      <c r="GT268" s="30"/>
      <c r="GU268" s="30"/>
      <c r="GV268" s="30"/>
      <c r="GW268" s="30"/>
      <c r="GX268" s="30"/>
      <c r="GY268" s="30"/>
      <c r="GZ268" s="30"/>
      <c r="HA268" s="30"/>
      <c r="HB268" s="30"/>
      <c r="HC268" s="30"/>
      <c r="HD268" s="30"/>
      <c r="HE268" s="30"/>
      <c r="HF268" s="30"/>
      <c r="HG268" s="30"/>
      <c r="HH268" s="30"/>
      <c r="HI268" s="30"/>
      <c r="HJ268" s="30"/>
      <c r="HK268" s="30"/>
      <c r="HL268" s="30"/>
      <c r="HM268" s="30"/>
      <c r="HN268" s="30"/>
      <c r="HO268" s="30"/>
      <c r="HP268" s="30"/>
      <c r="HQ268" s="30"/>
      <c r="HR268" s="30"/>
      <c r="HS268" s="30"/>
      <c r="HT268" s="30"/>
      <c r="HU268" s="30"/>
      <c r="HV268" s="30"/>
      <c r="HW268" s="30"/>
      <c r="HX268" s="30"/>
      <c r="HY268" s="30"/>
      <c r="HZ268" s="30"/>
      <c r="IA268" s="30"/>
      <c r="IB268" s="30"/>
      <c r="IC268" s="30"/>
      <c r="ID268" s="30"/>
      <c r="IE268" s="30"/>
      <c r="IF268" s="30"/>
      <c r="IG268" s="30"/>
      <c r="IH268" s="30"/>
      <c r="II268" s="30"/>
      <c r="IJ268" s="30"/>
      <c r="IK268" s="30"/>
      <c r="IL268" s="30"/>
      <c r="IM268" s="30"/>
      <c r="IN268" s="30"/>
      <c r="IO268" s="30"/>
      <c r="IP268" s="30"/>
    </row>
    <row r="269" spans="1:250" ht="21" customHeight="1" x14ac:dyDescent="0.15">
      <c r="A269" s="53"/>
      <c r="B269" s="126"/>
      <c r="C269" s="244" t="s">
        <v>354</v>
      </c>
      <c r="D269" s="52"/>
      <c r="E269" s="158">
        <f>SUM(E244:E268)</f>
        <v>66</v>
      </c>
      <c r="F269" s="158">
        <f>SUM(F244:F268)</f>
        <v>74</v>
      </c>
      <c r="G269" s="27"/>
      <c r="H269" s="27"/>
      <c r="I269" s="27"/>
      <c r="J269" s="30"/>
      <c r="K269" s="189"/>
      <c r="L269" s="220"/>
      <c r="M269" s="221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1"/>
      <c r="AB269" s="30"/>
      <c r="AC269" s="30"/>
      <c r="AD269" s="30"/>
      <c r="AE269" s="30"/>
      <c r="AF269" s="30"/>
      <c r="AG269" s="30"/>
      <c r="AH269" s="179"/>
      <c r="AI269" s="182"/>
      <c r="AJ269" s="187"/>
      <c r="AK269" s="187"/>
      <c r="AL269" s="187"/>
      <c r="AM269" s="187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225"/>
      <c r="AZ269" s="30"/>
      <c r="BA269" s="30"/>
      <c r="BB269" s="30"/>
      <c r="BC269" s="30"/>
      <c r="BD269" s="30"/>
      <c r="BE269" s="30"/>
      <c r="BF269" s="200"/>
      <c r="BG269" s="30"/>
      <c r="BH269" s="187"/>
      <c r="BI269" s="187"/>
      <c r="BJ269" s="187"/>
      <c r="BK269" s="187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30"/>
      <c r="DU269" s="30"/>
      <c r="DV269" s="30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/>
      <c r="EW269" s="30"/>
      <c r="EX269" s="30"/>
      <c r="EY269" s="30"/>
      <c r="EZ269" s="30"/>
      <c r="FA269" s="30"/>
      <c r="FB269" s="30"/>
      <c r="FC269" s="30"/>
      <c r="FD269" s="30"/>
      <c r="FE269" s="30"/>
      <c r="FF269" s="30"/>
      <c r="FG269" s="30"/>
      <c r="FH269" s="30"/>
      <c r="FI269" s="30"/>
      <c r="FJ269" s="30"/>
      <c r="FK269" s="30"/>
      <c r="FL269" s="30"/>
      <c r="FM269" s="30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  <c r="GA269" s="30"/>
      <c r="GB269" s="30"/>
      <c r="GC269" s="30"/>
      <c r="GD269" s="30"/>
      <c r="GE269" s="30"/>
      <c r="GF269" s="30"/>
      <c r="GG269" s="30"/>
      <c r="GH269" s="30"/>
      <c r="GI269" s="30"/>
      <c r="GJ269" s="30"/>
      <c r="GK269" s="30"/>
      <c r="GL269" s="30"/>
      <c r="GM269" s="30"/>
      <c r="GN269" s="30"/>
      <c r="GO269" s="30"/>
      <c r="GP269" s="30"/>
      <c r="GQ269" s="30"/>
      <c r="GR269" s="30"/>
      <c r="GS269" s="30"/>
      <c r="GT269" s="30"/>
      <c r="GU269" s="30"/>
      <c r="GV269" s="30"/>
      <c r="GW269" s="30"/>
      <c r="GX269" s="30"/>
      <c r="GY269" s="30"/>
      <c r="GZ269" s="30"/>
      <c r="HA269" s="30"/>
      <c r="HB269" s="30"/>
      <c r="HC269" s="30"/>
      <c r="HD269" s="30"/>
      <c r="HE269" s="30"/>
      <c r="HF269" s="30"/>
      <c r="HG269" s="30"/>
      <c r="HH269" s="30"/>
      <c r="HI269" s="30"/>
      <c r="HJ269" s="30"/>
      <c r="HK269" s="30"/>
      <c r="HL269" s="30"/>
      <c r="HM269" s="30"/>
      <c r="HN269" s="30"/>
      <c r="HO269" s="30"/>
      <c r="HP269" s="30"/>
      <c r="HQ269" s="30"/>
      <c r="HR269" s="30"/>
      <c r="HS269" s="30"/>
      <c r="HT269" s="30"/>
      <c r="HU269" s="30"/>
      <c r="HV269" s="30"/>
      <c r="HW269" s="30"/>
      <c r="HX269" s="30"/>
      <c r="HY269" s="30"/>
      <c r="HZ269" s="30"/>
      <c r="IA269" s="30"/>
      <c r="IB269" s="30"/>
      <c r="IC269" s="30"/>
      <c r="ID269" s="30"/>
      <c r="IE269" s="30"/>
      <c r="IF269" s="30"/>
      <c r="IG269" s="30"/>
      <c r="IH269" s="30"/>
      <c r="II269" s="30"/>
      <c r="IJ269" s="30"/>
      <c r="IK269" s="30"/>
      <c r="IL269" s="30"/>
      <c r="IM269" s="30"/>
      <c r="IN269" s="30"/>
      <c r="IO269" s="30"/>
      <c r="IP269" s="30"/>
    </row>
    <row r="270" spans="1:250" ht="21" customHeight="1" x14ac:dyDescent="0.15">
      <c r="A270" s="53"/>
      <c r="B270" s="126"/>
      <c r="C270" s="244"/>
      <c r="D270" s="52"/>
      <c r="E270" s="27"/>
      <c r="F270" s="27"/>
      <c r="G270" s="27"/>
      <c r="H270" s="27"/>
      <c r="I270" s="27"/>
      <c r="J270" s="30"/>
      <c r="K270" s="189"/>
      <c r="L270" s="220"/>
      <c r="M270" s="221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1"/>
      <c r="AB270" s="30"/>
      <c r="AC270" s="30"/>
      <c r="AD270" s="30"/>
      <c r="AE270" s="30"/>
      <c r="AF270" s="30"/>
      <c r="AG270" s="30"/>
      <c r="AH270" s="179"/>
      <c r="AI270" s="182"/>
      <c r="AJ270" s="187"/>
      <c r="AK270" s="187"/>
      <c r="AL270" s="187"/>
      <c r="AM270" s="187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162" t="s">
        <v>370</v>
      </c>
      <c r="AY270" s="35"/>
      <c r="AZ270" s="30"/>
      <c r="BA270" s="30"/>
      <c r="BB270" s="30"/>
      <c r="BC270" s="30"/>
      <c r="BD270" s="30"/>
      <c r="BE270" s="30"/>
      <c r="BF270" s="35"/>
      <c r="BG270" s="30"/>
      <c r="BH270" s="187"/>
      <c r="BI270" s="187"/>
      <c r="BJ270" s="187"/>
      <c r="BK270" s="187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  <c r="GA270" s="30"/>
      <c r="GB270" s="30"/>
      <c r="GC270" s="30"/>
      <c r="GD270" s="30"/>
      <c r="GE270" s="30"/>
      <c r="GF270" s="30"/>
      <c r="GG270" s="30"/>
      <c r="GH270" s="30"/>
      <c r="GI270" s="30"/>
      <c r="GJ270" s="30"/>
      <c r="GK270" s="30"/>
      <c r="GL270" s="30"/>
      <c r="GM270" s="30"/>
      <c r="GN270" s="30"/>
      <c r="GO270" s="30"/>
      <c r="GP270" s="30"/>
      <c r="GQ270" s="30"/>
      <c r="GR270" s="30"/>
      <c r="GS270" s="30"/>
      <c r="GT270" s="30"/>
      <c r="GU270" s="30"/>
      <c r="GV270" s="30"/>
      <c r="GW270" s="30"/>
      <c r="GX270" s="30"/>
      <c r="GY270" s="30"/>
      <c r="GZ270" s="30"/>
      <c r="HA270" s="30"/>
      <c r="HB270" s="30"/>
      <c r="HC270" s="30"/>
      <c r="HD270" s="30"/>
      <c r="HE270" s="30"/>
      <c r="HF270" s="30"/>
      <c r="HG270" s="30"/>
      <c r="HH270" s="30"/>
      <c r="HI270" s="30"/>
      <c r="HJ270" s="30"/>
      <c r="HK270" s="30"/>
      <c r="HL270" s="30"/>
      <c r="HM270" s="30"/>
      <c r="HN270" s="30"/>
      <c r="HO270" s="30"/>
      <c r="HP270" s="30"/>
      <c r="HQ270" s="30"/>
      <c r="HR270" s="30"/>
      <c r="HS270" s="30"/>
      <c r="HT270" s="30"/>
      <c r="HU270" s="30"/>
      <c r="HV270" s="30"/>
      <c r="HW270" s="30"/>
      <c r="HX270" s="30"/>
      <c r="HY270" s="30"/>
      <c r="HZ270" s="30"/>
      <c r="IA270" s="30"/>
      <c r="IB270" s="30"/>
      <c r="IC270" s="30"/>
      <c r="ID270" s="30"/>
      <c r="IE270" s="30"/>
      <c r="IF270" s="30"/>
      <c r="IG270" s="30"/>
      <c r="IH270" s="30"/>
      <c r="II270" s="30"/>
      <c r="IJ270" s="30"/>
      <c r="IK270" s="30"/>
      <c r="IL270" s="30"/>
      <c r="IM270" s="30"/>
      <c r="IN270" s="30"/>
      <c r="IO270" s="30"/>
      <c r="IP270" s="30"/>
    </row>
    <row r="271" spans="1:250" ht="21" customHeight="1" x14ac:dyDescent="0.15">
      <c r="A271" s="53"/>
      <c r="B271" s="126"/>
      <c r="C271" s="226" t="s">
        <v>371</v>
      </c>
      <c r="D271" s="52"/>
      <c r="E271" s="27"/>
      <c r="F271" s="27"/>
      <c r="G271" s="27"/>
      <c r="H271" s="27"/>
      <c r="I271" s="27"/>
      <c r="J271" s="30"/>
      <c r="K271" s="189"/>
      <c r="L271" s="220"/>
      <c r="M271" s="221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1"/>
      <c r="AB271" s="30"/>
      <c r="AC271" s="30"/>
      <c r="AD271" s="30"/>
      <c r="AE271" s="30"/>
      <c r="AF271" s="30"/>
      <c r="AG271" s="30"/>
      <c r="AH271" s="179"/>
      <c r="AI271" s="182"/>
      <c r="AJ271" s="187"/>
      <c r="AK271" s="187"/>
      <c r="AL271" s="187"/>
      <c r="AM271" s="187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252"/>
      <c r="AY271" s="275"/>
      <c r="AZ271" s="276"/>
      <c r="BA271" s="276"/>
      <c r="BB271" s="276"/>
      <c r="BC271" s="276"/>
      <c r="BD271" s="276"/>
      <c r="BE271" s="276"/>
      <c r="BF271" s="275"/>
      <c r="BG271" s="276"/>
      <c r="BH271" s="276"/>
      <c r="BI271" s="276"/>
      <c r="BJ271" s="276"/>
      <c r="BK271" s="277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  <c r="DT271" s="30"/>
      <c r="DU271" s="30"/>
      <c r="DV271" s="30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/>
      <c r="EV271" s="30"/>
      <c r="EW271" s="30"/>
      <c r="EX271" s="30"/>
      <c r="EY271" s="30"/>
      <c r="EZ271" s="30"/>
      <c r="FA271" s="30"/>
      <c r="FB271" s="30"/>
      <c r="FC271" s="30"/>
      <c r="FD271" s="30"/>
      <c r="FE271" s="30"/>
      <c r="FF271" s="30"/>
      <c r="FG271" s="30"/>
      <c r="FH271" s="30"/>
      <c r="FI271" s="30"/>
      <c r="FJ271" s="30"/>
      <c r="FK271" s="30"/>
      <c r="FL271" s="30"/>
      <c r="FM271" s="30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  <c r="GA271" s="30"/>
      <c r="GB271" s="30"/>
      <c r="GC271" s="30"/>
      <c r="GD271" s="30"/>
      <c r="GE271" s="30"/>
      <c r="GF271" s="30"/>
      <c r="GG271" s="30"/>
      <c r="GH271" s="30"/>
      <c r="GI271" s="30"/>
      <c r="GJ271" s="30"/>
      <c r="GK271" s="30"/>
      <c r="GL271" s="30"/>
      <c r="GM271" s="30"/>
      <c r="GN271" s="30"/>
      <c r="GO271" s="30"/>
      <c r="GP271" s="30"/>
      <c r="GQ271" s="30"/>
      <c r="GR271" s="30"/>
      <c r="GS271" s="30"/>
      <c r="GT271" s="30"/>
      <c r="GU271" s="30"/>
      <c r="GV271" s="30"/>
      <c r="GW271" s="30"/>
      <c r="GX271" s="30"/>
      <c r="GY271" s="30"/>
      <c r="GZ271" s="30"/>
      <c r="HA271" s="30"/>
      <c r="HB271" s="30"/>
      <c r="HC271" s="30"/>
      <c r="HD271" s="30"/>
      <c r="HE271" s="30"/>
      <c r="HF271" s="30"/>
      <c r="HG271" s="30"/>
      <c r="HH271" s="30"/>
      <c r="HI271" s="30"/>
      <c r="HJ271" s="30"/>
      <c r="HK271" s="30"/>
      <c r="HL271" s="30"/>
      <c r="HM271" s="30"/>
      <c r="HN271" s="30"/>
      <c r="HO271" s="30"/>
      <c r="HP271" s="30"/>
      <c r="HQ271" s="30"/>
      <c r="HR271" s="30"/>
      <c r="HS271" s="30"/>
      <c r="HT271" s="30"/>
      <c r="HU271" s="30"/>
      <c r="HV271" s="30"/>
      <c r="HW271" s="30"/>
      <c r="HX271" s="30"/>
      <c r="HY271" s="30"/>
      <c r="HZ271" s="30"/>
      <c r="IA271" s="30"/>
      <c r="IB271" s="30"/>
      <c r="IC271" s="30"/>
      <c r="ID271" s="30"/>
      <c r="IE271" s="30"/>
      <c r="IF271" s="30"/>
      <c r="IG271" s="30"/>
      <c r="IH271" s="30"/>
      <c r="II271" s="30"/>
      <c r="IJ271" s="30"/>
      <c r="IK271" s="30"/>
      <c r="IL271" s="30"/>
      <c r="IM271" s="30"/>
      <c r="IN271" s="30"/>
      <c r="IO271" s="30"/>
      <c r="IP271" s="30"/>
    </row>
    <row r="272" spans="1:250" ht="21" customHeight="1" x14ac:dyDescent="0.15">
      <c r="A272" s="53"/>
      <c r="B272" s="126"/>
      <c r="C272" s="226" t="s">
        <v>68</v>
      </c>
      <c r="D272" s="52"/>
      <c r="E272" s="27"/>
      <c r="F272" s="27"/>
      <c r="G272" s="27"/>
      <c r="H272" s="27"/>
      <c r="I272" s="27"/>
      <c r="J272" s="30"/>
      <c r="K272" s="189"/>
      <c r="L272" s="220"/>
      <c r="M272" s="221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1"/>
      <c r="AB272" s="30"/>
      <c r="AC272" s="30"/>
      <c r="AD272" s="30"/>
      <c r="AE272" s="30"/>
      <c r="AF272" s="30"/>
      <c r="AG272" s="30"/>
      <c r="AH272" s="179"/>
      <c r="AI272" s="182"/>
      <c r="AJ272" s="187"/>
      <c r="AK272" s="187"/>
      <c r="AL272" s="187"/>
      <c r="AM272" s="187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225"/>
      <c r="AZ272" s="30"/>
      <c r="BA272" s="30"/>
      <c r="BB272" s="30"/>
      <c r="BC272" s="30"/>
      <c r="BD272" s="30"/>
      <c r="BE272" s="30"/>
      <c r="BF272" s="225"/>
      <c r="BG272" s="30"/>
      <c r="BH272" s="187"/>
      <c r="BI272" s="187"/>
      <c r="BJ272" s="187"/>
      <c r="BK272" s="46">
        <f>COUNTIF(BK$4:BK$149,$C272)</f>
        <v>8</v>
      </c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  <c r="DT272" s="30"/>
      <c r="DU272" s="30"/>
      <c r="DV272" s="30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/>
      <c r="EW272" s="30"/>
      <c r="EX272" s="30"/>
      <c r="EY272" s="30"/>
      <c r="EZ272" s="30"/>
      <c r="FA272" s="30"/>
      <c r="FB272" s="30"/>
      <c r="FC272" s="30"/>
      <c r="FD272" s="30"/>
      <c r="FE272" s="30"/>
      <c r="FF272" s="30"/>
      <c r="FG272" s="30"/>
      <c r="FH272" s="30"/>
      <c r="FI272" s="30"/>
      <c r="FJ272" s="30"/>
      <c r="FK272" s="30"/>
      <c r="FL272" s="30"/>
      <c r="FM272" s="30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  <c r="GA272" s="30"/>
      <c r="GB272" s="30"/>
      <c r="GC272" s="30"/>
      <c r="GD272" s="30"/>
      <c r="GE272" s="30"/>
      <c r="GF272" s="30"/>
      <c r="GG272" s="30"/>
      <c r="GH272" s="30"/>
      <c r="GI272" s="30"/>
      <c r="GJ272" s="30"/>
      <c r="GK272" s="30"/>
      <c r="GL272" s="30"/>
      <c r="GM272" s="30"/>
      <c r="GN272" s="30"/>
      <c r="GO272" s="30"/>
      <c r="GP272" s="30"/>
      <c r="GQ272" s="30"/>
      <c r="GR272" s="30"/>
      <c r="GS272" s="30"/>
      <c r="GT272" s="30"/>
      <c r="GU272" s="30"/>
      <c r="GV272" s="30"/>
      <c r="GW272" s="30"/>
      <c r="GX272" s="30"/>
      <c r="GY272" s="30"/>
      <c r="GZ272" s="30"/>
      <c r="HA272" s="30"/>
      <c r="HB272" s="30"/>
      <c r="HC272" s="30"/>
      <c r="HD272" s="30"/>
      <c r="HE272" s="30"/>
      <c r="HF272" s="30"/>
      <c r="HG272" s="30"/>
      <c r="HH272" s="30"/>
      <c r="HI272" s="30"/>
      <c r="HJ272" s="30"/>
      <c r="HK272" s="30"/>
      <c r="HL272" s="30"/>
      <c r="HM272" s="30"/>
      <c r="HN272" s="30"/>
      <c r="HO272" s="30"/>
      <c r="HP272" s="30"/>
      <c r="HQ272" s="30"/>
      <c r="HR272" s="30"/>
      <c r="HS272" s="30"/>
      <c r="HT272" s="30"/>
      <c r="HU272" s="30"/>
      <c r="HV272" s="30"/>
      <c r="HW272" s="30"/>
      <c r="HX272" s="30"/>
      <c r="HY272" s="30"/>
      <c r="HZ272" s="30"/>
      <c r="IA272" s="30"/>
      <c r="IB272" s="30"/>
      <c r="IC272" s="30"/>
      <c r="ID272" s="30"/>
      <c r="IE272" s="30"/>
      <c r="IF272" s="30"/>
      <c r="IG272" s="30"/>
      <c r="IH272" s="30"/>
      <c r="II272" s="30"/>
      <c r="IJ272" s="30"/>
      <c r="IK272" s="30"/>
      <c r="IL272" s="30"/>
      <c r="IM272" s="30"/>
      <c r="IN272" s="30"/>
      <c r="IO272" s="30"/>
      <c r="IP272" s="30"/>
    </row>
    <row r="273" spans="1:250" ht="21" customHeight="1" x14ac:dyDescent="0.15">
      <c r="A273" s="53"/>
      <c r="B273" s="126"/>
      <c r="C273" s="226" t="s">
        <v>91</v>
      </c>
      <c r="D273" s="52"/>
      <c r="E273" s="27"/>
      <c r="F273" s="27"/>
      <c r="G273" s="27"/>
      <c r="H273" s="27"/>
      <c r="I273" s="27"/>
      <c r="J273" s="30"/>
      <c r="K273" s="189"/>
      <c r="L273" s="220"/>
      <c r="M273" s="221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1"/>
      <c r="AB273" s="30"/>
      <c r="AC273" s="30"/>
      <c r="AD273" s="30"/>
      <c r="AE273" s="30"/>
      <c r="AF273" s="30"/>
      <c r="AG273" s="30"/>
      <c r="AH273" s="179"/>
      <c r="AI273" s="182"/>
      <c r="AJ273" s="187"/>
      <c r="AK273" s="187"/>
      <c r="AL273" s="187"/>
      <c r="AM273" s="187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5"/>
      <c r="AZ273" s="30"/>
      <c r="BA273" s="30"/>
      <c r="BB273" s="30"/>
      <c r="BC273" s="30"/>
      <c r="BD273" s="30"/>
      <c r="BE273" s="30"/>
      <c r="BF273" s="35"/>
      <c r="BG273" s="30"/>
      <c r="BH273" s="187"/>
      <c r="BI273" s="187"/>
      <c r="BJ273" s="187"/>
      <c r="BK273" s="46">
        <f>COUNTIF(BK$4:BK$149,$C273)</f>
        <v>4</v>
      </c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  <c r="DT273" s="30"/>
      <c r="DU273" s="30"/>
      <c r="DV273" s="30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/>
      <c r="EW273" s="30"/>
      <c r="EX273" s="30"/>
      <c r="EY273" s="30"/>
      <c r="EZ273" s="30"/>
      <c r="FA273" s="30"/>
      <c r="FB273" s="30"/>
      <c r="FC273" s="30"/>
      <c r="FD273" s="30"/>
      <c r="FE273" s="30"/>
      <c r="FF273" s="30"/>
      <c r="FG273" s="30"/>
      <c r="FH273" s="30"/>
      <c r="FI273" s="30"/>
      <c r="FJ273" s="30"/>
      <c r="FK273" s="30"/>
      <c r="FL273" s="30"/>
      <c r="FM273" s="30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  <c r="GA273" s="30"/>
      <c r="GB273" s="30"/>
      <c r="GC273" s="30"/>
      <c r="GD273" s="30"/>
      <c r="GE273" s="30"/>
      <c r="GF273" s="30"/>
      <c r="GG273" s="30"/>
      <c r="GH273" s="30"/>
      <c r="GI273" s="30"/>
      <c r="GJ273" s="30"/>
      <c r="GK273" s="30"/>
      <c r="GL273" s="30"/>
      <c r="GM273" s="30"/>
      <c r="GN273" s="30"/>
      <c r="GO273" s="30"/>
      <c r="GP273" s="30"/>
      <c r="GQ273" s="30"/>
      <c r="GR273" s="30"/>
      <c r="GS273" s="30"/>
      <c r="GT273" s="30"/>
      <c r="GU273" s="30"/>
      <c r="GV273" s="30"/>
      <c r="GW273" s="30"/>
      <c r="GX273" s="30"/>
      <c r="GY273" s="30"/>
      <c r="GZ273" s="30"/>
      <c r="HA273" s="30"/>
      <c r="HB273" s="30"/>
      <c r="HC273" s="30"/>
      <c r="HD273" s="30"/>
      <c r="HE273" s="30"/>
      <c r="HF273" s="30"/>
      <c r="HG273" s="30"/>
      <c r="HH273" s="30"/>
      <c r="HI273" s="30"/>
      <c r="HJ273" s="30"/>
      <c r="HK273" s="30"/>
      <c r="HL273" s="30"/>
      <c r="HM273" s="30"/>
      <c r="HN273" s="30"/>
      <c r="HO273" s="30"/>
      <c r="HP273" s="30"/>
      <c r="HQ273" s="30"/>
      <c r="HR273" s="30"/>
      <c r="HS273" s="30"/>
      <c r="HT273" s="30"/>
      <c r="HU273" s="30"/>
      <c r="HV273" s="30"/>
      <c r="HW273" s="30"/>
      <c r="HX273" s="30"/>
      <c r="HY273" s="30"/>
      <c r="HZ273" s="30"/>
      <c r="IA273" s="30"/>
      <c r="IB273" s="30"/>
      <c r="IC273" s="30"/>
      <c r="ID273" s="30"/>
      <c r="IE273" s="30"/>
      <c r="IF273" s="30"/>
      <c r="IG273" s="30"/>
      <c r="IH273" s="30"/>
      <c r="II273" s="30"/>
      <c r="IJ273" s="30"/>
      <c r="IK273" s="30"/>
      <c r="IL273" s="30"/>
      <c r="IM273" s="30"/>
      <c r="IN273" s="30"/>
      <c r="IO273" s="30"/>
      <c r="IP273" s="30"/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8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14" customHeight="1" x14ac:dyDescent="0.15"/>
  <cols>
    <col min="1" max="1" width="8.1640625" style="1" customWidth="1"/>
    <col min="2" max="2" width="7.6640625" style="1" customWidth="1"/>
    <col min="3" max="11" width="6.5" style="1" customWidth="1"/>
    <col min="12" max="12" width="16.33203125" style="1" customWidth="1"/>
    <col min="13" max="16384" width="16.33203125" style="1"/>
  </cols>
  <sheetData>
    <row r="1" spans="1:11" ht="14.5" customHeight="1" x14ac:dyDescent="0.15">
      <c r="A1" s="305" t="s">
        <v>372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</row>
    <row r="2" spans="1:11" ht="14.25" customHeight="1" x14ac:dyDescent="0.15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278"/>
    </row>
    <row r="3" spans="1:11" ht="26.25" customHeight="1" x14ac:dyDescent="0.15">
      <c r="A3" s="279" t="s">
        <v>3</v>
      </c>
      <c r="B3" s="279" t="s">
        <v>351</v>
      </c>
      <c r="C3" s="280">
        <v>2013</v>
      </c>
      <c r="D3" s="280">
        <v>2013</v>
      </c>
      <c r="E3" s="280">
        <v>2015</v>
      </c>
      <c r="F3" s="280">
        <v>2016</v>
      </c>
      <c r="G3" s="280">
        <v>2017</v>
      </c>
      <c r="H3" s="280">
        <v>2018</v>
      </c>
      <c r="I3" s="280">
        <v>2019</v>
      </c>
      <c r="J3" s="280">
        <v>2020</v>
      </c>
      <c r="K3" s="280">
        <v>2021</v>
      </c>
    </row>
    <row r="4" spans="1:11" ht="14" customHeight="1" x14ac:dyDescent="0.15">
      <c r="A4" s="281">
        <v>2012</v>
      </c>
      <c r="B4" s="281">
        <v>61</v>
      </c>
      <c r="C4" s="281">
        <v>61</v>
      </c>
      <c r="D4" s="281">
        <v>61</v>
      </c>
      <c r="E4" s="281">
        <v>61</v>
      </c>
      <c r="F4" s="281">
        <v>61</v>
      </c>
      <c r="G4" s="281">
        <v>61</v>
      </c>
      <c r="H4" s="281">
        <v>61</v>
      </c>
      <c r="I4" s="281">
        <v>59</v>
      </c>
      <c r="J4" s="281">
        <v>59</v>
      </c>
      <c r="K4" s="281">
        <v>57</v>
      </c>
    </row>
    <row r="5" spans="1:11" ht="14" customHeight="1" x14ac:dyDescent="0.15">
      <c r="A5" s="281">
        <v>2015</v>
      </c>
      <c r="B5" s="281">
        <v>2</v>
      </c>
      <c r="C5" s="282"/>
      <c r="D5" s="282"/>
      <c r="E5" s="281">
        <v>2</v>
      </c>
      <c r="F5" s="281">
        <v>2</v>
      </c>
      <c r="G5" s="281">
        <v>2</v>
      </c>
      <c r="H5" s="281">
        <v>2</v>
      </c>
      <c r="I5" s="281">
        <v>2</v>
      </c>
      <c r="J5" s="281">
        <v>2</v>
      </c>
      <c r="K5" s="281">
        <v>2</v>
      </c>
    </row>
    <row r="6" spans="1:11" ht="14" customHeight="1" x14ac:dyDescent="0.15">
      <c r="A6" s="281">
        <v>2020</v>
      </c>
      <c r="B6" s="281">
        <v>7</v>
      </c>
      <c r="C6" s="282"/>
      <c r="D6" s="282"/>
      <c r="E6" s="282"/>
      <c r="F6" s="282"/>
      <c r="G6" s="282"/>
      <c r="H6" s="282"/>
      <c r="I6" s="282"/>
      <c r="J6" s="281">
        <v>6</v>
      </c>
      <c r="K6" s="281">
        <v>4</v>
      </c>
    </row>
    <row r="7" spans="1:11" ht="14" customHeight="1" x14ac:dyDescent="0.15">
      <c r="A7" s="282"/>
      <c r="B7" s="282"/>
      <c r="C7" s="282"/>
      <c r="D7" s="282"/>
      <c r="E7" s="282"/>
      <c r="F7" s="282"/>
      <c r="G7" s="282"/>
      <c r="H7" s="282"/>
      <c r="I7" s="282"/>
      <c r="J7" s="282"/>
      <c r="K7" s="282"/>
    </row>
    <row r="8" spans="1:11" ht="14" customHeight="1" x14ac:dyDescent="0.15">
      <c r="A8" s="282"/>
      <c r="B8" s="283" t="s">
        <v>373</v>
      </c>
      <c r="C8" s="282"/>
      <c r="D8" s="282"/>
      <c r="E8" s="282"/>
      <c r="F8" s="282"/>
      <c r="G8" s="282"/>
      <c r="H8" s="282"/>
      <c r="I8" s="282"/>
      <c r="J8" s="282"/>
      <c r="K8" s="282"/>
    </row>
    <row r="9" spans="1:11" ht="26" customHeight="1" x14ac:dyDescent="0.15">
      <c r="A9" s="284" t="s">
        <v>3</v>
      </c>
      <c r="B9" s="284" t="s">
        <v>351</v>
      </c>
      <c r="C9" s="281">
        <v>2013</v>
      </c>
      <c r="D9" s="281">
        <v>2013</v>
      </c>
      <c r="E9" s="281">
        <v>2015</v>
      </c>
      <c r="F9" s="281">
        <v>2016</v>
      </c>
      <c r="G9" s="281">
        <v>2017</v>
      </c>
      <c r="H9" s="281">
        <v>2018</v>
      </c>
      <c r="I9" s="281">
        <v>2019</v>
      </c>
      <c r="J9" s="281">
        <v>2020</v>
      </c>
      <c r="K9" s="281">
        <v>2021</v>
      </c>
    </row>
    <row r="10" spans="1:11" ht="14" customHeight="1" x14ac:dyDescent="0.15">
      <c r="A10" s="282"/>
      <c r="B10" s="282"/>
      <c r="C10" s="281">
        <v>0</v>
      </c>
      <c r="D10" s="281">
        <v>1</v>
      </c>
      <c r="E10" s="281">
        <v>3</v>
      </c>
      <c r="F10" s="281">
        <v>4</v>
      </c>
      <c r="G10" s="281">
        <v>5</v>
      </c>
      <c r="H10" s="281">
        <v>6</v>
      </c>
      <c r="I10" s="281">
        <v>7</v>
      </c>
      <c r="J10" s="281">
        <v>8</v>
      </c>
      <c r="K10" s="281">
        <v>9</v>
      </c>
    </row>
    <row r="11" spans="1:11" ht="14" customHeight="1" x14ac:dyDescent="0.15">
      <c r="A11" s="281">
        <v>2012</v>
      </c>
      <c r="B11" s="281">
        <v>61</v>
      </c>
      <c r="C11" s="281">
        <v>61</v>
      </c>
      <c r="D11" s="281">
        <v>61</v>
      </c>
      <c r="E11" s="281">
        <v>61</v>
      </c>
      <c r="F11" s="281">
        <v>61</v>
      </c>
      <c r="G11" s="281">
        <v>61</v>
      </c>
      <c r="H11" s="281">
        <v>61</v>
      </c>
      <c r="I11" s="281">
        <v>59</v>
      </c>
      <c r="J11" s="281">
        <v>59</v>
      </c>
      <c r="K11" s="281">
        <v>57</v>
      </c>
    </row>
    <row r="12" spans="1:11" ht="14" customHeight="1" x14ac:dyDescent="0.15">
      <c r="A12" s="281">
        <v>2015</v>
      </c>
      <c r="B12" s="281">
        <v>2</v>
      </c>
      <c r="C12" s="281">
        <v>2</v>
      </c>
      <c r="D12" s="281">
        <v>2</v>
      </c>
      <c r="E12" s="281">
        <v>2</v>
      </c>
      <c r="F12" s="281">
        <v>2</v>
      </c>
      <c r="G12" s="281">
        <v>2</v>
      </c>
      <c r="H12" s="281">
        <v>2</v>
      </c>
      <c r="I12" s="281">
        <v>2</v>
      </c>
      <c r="J12" s="282"/>
      <c r="K12" s="282"/>
    </row>
    <row r="13" spans="1:11" ht="14" customHeight="1" x14ac:dyDescent="0.15">
      <c r="A13" s="281">
        <v>2020</v>
      </c>
      <c r="B13" s="281">
        <v>7</v>
      </c>
      <c r="C13" s="281">
        <v>7</v>
      </c>
      <c r="D13" s="281">
        <v>6</v>
      </c>
      <c r="E13" s="281">
        <v>4</v>
      </c>
      <c r="F13" s="282"/>
      <c r="G13" s="282"/>
      <c r="H13" s="282"/>
      <c r="I13" s="282"/>
      <c r="J13" s="282"/>
      <c r="K13" s="282"/>
    </row>
    <row r="14" spans="1:11" ht="14" customHeight="1" x14ac:dyDescent="0.15">
      <c r="A14" s="282"/>
      <c r="B14" s="283" t="s">
        <v>374</v>
      </c>
      <c r="C14" s="282"/>
      <c r="D14" s="282"/>
      <c r="E14" s="282"/>
      <c r="F14" s="282"/>
      <c r="G14" s="282"/>
      <c r="H14" s="282"/>
      <c r="I14" s="282"/>
      <c r="J14" s="282"/>
      <c r="K14" s="282"/>
    </row>
    <row r="15" spans="1:11" ht="14" customHeight="1" x14ac:dyDescent="0.15">
      <c r="A15" s="282"/>
      <c r="B15" s="282"/>
      <c r="C15" s="281">
        <v>0</v>
      </c>
      <c r="D15" s="281">
        <v>1</v>
      </c>
      <c r="E15" s="281">
        <v>3</v>
      </c>
      <c r="F15" s="281">
        <v>4</v>
      </c>
      <c r="G15" s="281">
        <v>5</v>
      </c>
      <c r="H15" s="281">
        <v>6</v>
      </c>
      <c r="I15" s="281">
        <v>7</v>
      </c>
      <c r="J15" s="281">
        <v>8</v>
      </c>
      <c r="K15" s="281">
        <v>9</v>
      </c>
    </row>
    <row r="16" spans="1:11" ht="14" customHeight="1" x14ac:dyDescent="0.15">
      <c r="A16" s="281">
        <v>2012</v>
      </c>
      <c r="B16" s="281">
        <v>61</v>
      </c>
      <c r="C16" s="285">
        <f t="shared" ref="C16:K16" si="0">100*C11/$C11</f>
        <v>100</v>
      </c>
      <c r="D16" s="285">
        <f t="shared" si="0"/>
        <v>100</v>
      </c>
      <c r="E16" s="285">
        <f t="shared" si="0"/>
        <v>100</v>
      </c>
      <c r="F16" s="285">
        <f t="shared" si="0"/>
        <v>100</v>
      </c>
      <c r="G16" s="285">
        <f t="shared" si="0"/>
        <v>100</v>
      </c>
      <c r="H16" s="285">
        <f t="shared" si="0"/>
        <v>100</v>
      </c>
      <c r="I16" s="285">
        <f t="shared" si="0"/>
        <v>96.721311475409834</v>
      </c>
      <c r="J16" s="285">
        <f t="shared" si="0"/>
        <v>96.721311475409834</v>
      </c>
      <c r="K16" s="285">
        <f t="shared" si="0"/>
        <v>93.442622950819668</v>
      </c>
    </row>
    <row r="17" spans="1:11" ht="14" customHeight="1" x14ac:dyDescent="0.15">
      <c r="A17" s="281">
        <v>2015</v>
      </c>
      <c r="B17" s="281">
        <v>2</v>
      </c>
      <c r="C17" s="285">
        <f t="shared" ref="C17:I17" si="1">100*C12/$C12</f>
        <v>100</v>
      </c>
      <c r="D17" s="285">
        <f t="shared" si="1"/>
        <v>100</v>
      </c>
      <c r="E17" s="285">
        <f t="shared" si="1"/>
        <v>100</v>
      </c>
      <c r="F17" s="285">
        <f t="shared" si="1"/>
        <v>100</v>
      </c>
      <c r="G17" s="285">
        <f t="shared" si="1"/>
        <v>100</v>
      </c>
      <c r="H17" s="285">
        <f t="shared" si="1"/>
        <v>100</v>
      </c>
      <c r="I17" s="285">
        <f t="shared" si="1"/>
        <v>100</v>
      </c>
      <c r="J17" s="282"/>
      <c r="K17" s="282"/>
    </row>
    <row r="18" spans="1:11" ht="14" customHeight="1" x14ac:dyDescent="0.15">
      <c r="A18" s="281">
        <v>2020</v>
      </c>
      <c r="B18" s="281">
        <v>7</v>
      </c>
      <c r="C18" s="285">
        <f>100*C13/$C13</f>
        <v>100</v>
      </c>
      <c r="D18" s="285">
        <f>100*D13/$C13</f>
        <v>85.714285714285708</v>
      </c>
      <c r="E18" s="285">
        <f>100*E13/$C13</f>
        <v>57.142857142857146</v>
      </c>
      <c r="F18" s="282"/>
      <c r="G18" s="282"/>
      <c r="H18" s="282"/>
      <c r="I18" s="282"/>
      <c r="J18" s="282"/>
      <c r="K18" s="282"/>
    </row>
  </sheetData>
  <mergeCells count="1">
    <mergeCell ref="A1:K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7"/>
  <sheetViews>
    <sheetView showGridLines="0" workbookViewId="0">
      <pane xSplit="1" topLeftCell="B1" activePane="topRight" state="frozen"/>
      <selection pane="topRight"/>
    </sheetView>
  </sheetViews>
  <sheetFormatPr baseColWidth="10" defaultColWidth="16.33203125" defaultRowHeight="14" customHeight="1" x14ac:dyDescent="0.15"/>
  <cols>
    <col min="1" max="1" width="27.83203125" style="1" customWidth="1"/>
    <col min="2" max="2" width="10.33203125" style="1" customWidth="1"/>
    <col min="3" max="3" width="8.1640625" style="1" customWidth="1"/>
    <col min="4" max="17" width="8.33203125" style="1" customWidth="1"/>
    <col min="18" max="18" width="16.33203125" style="1" customWidth="1"/>
    <col min="19" max="16384" width="16.33203125" style="1"/>
  </cols>
  <sheetData>
    <row r="1" spans="1:17" ht="14.5" customHeight="1" x14ac:dyDescent="0.15">
      <c r="A1" s="305" t="s">
        <v>375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17" ht="14.75" customHeight="1" x14ac:dyDescent="0.15">
      <c r="A2" s="286" t="s">
        <v>6</v>
      </c>
      <c r="B2" s="287" t="s">
        <v>367</v>
      </c>
      <c r="C2" s="4" t="s">
        <v>351</v>
      </c>
      <c r="D2" s="288">
        <v>2011</v>
      </c>
      <c r="E2" s="281">
        <v>2012</v>
      </c>
      <c r="F2" s="281">
        <v>2013</v>
      </c>
      <c r="G2" s="281">
        <v>2014</v>
      </c>
      <c r="H2" s="281">
        <v>2016</v>
      </c>
      <c r="I2" s="281">
        <v>2017</v>
      </c>
      <c r="J2" s="281">
        <v>2018</v>
      </c>
      <c r="K2" s="281">
        <v>2019</v>
      </c>
      <c r="L2" s="281">
        <v>2020</v>
      </c>
      <c r="M2" s="281">
        <v>2021</v>
      </c>
      <c r="N2" s="281">
        <v>2022</v>
      </c>
      <c r="O2" s="281">
        <v>2023</v>
      </c>
      <c r="P2" s="281">
        <v>2024</v>
      </c>
      <c r="Q2" s="289" t="s">
        <v>22</v>
      </c>
    </row>
    <row r="3" spans="1:17" ht="14.25" customHeight="1" x14ac:dyDescent="0.15">
      <c r="A3" s="286" t="s">
        <v>306</v>
      </c>
      <c r="B3" s="290">
        <v>2020</v>
      </c>
      <c r="C3" s="291">
        <v>2</v>
      </c>
      <c r="D3" s="292"/>
      <c r="E3" s="292"/>
      <c r="F3" s="292"/>
      <c r="G3" s="292"/>
      <c r="H3" s="292"/>
      <c r="I3" s="292"/>
      <c r="J3" s="292"/>
      <c r="K3" s="292">
        <v>1.2749999999999999</v>
      </c>
      <c r="L3" s="292">
        <v>1.25</v>
      </c>
      <c r="M3" s="292">
        <v>1.365</v>
      </c>
      <c r="N3" s="292">
        <v>1.405</v>
      </c>
      <c r="O3" s="292">
        <v>1.5049999999999999</v>
      </c>
      <c r="P3" s="292">
        <v>1.51</v>
      </c>
      <c r="Q3" s="281">
        <v>6.1499999999999999E-2</v>
      </c>
    </row>
    <row r="4" spans="1:17" ht="14" customHeight="1" x14ac:dyDescent="0.15">
      <c r="A4" s="286" t="s">
        <v>301</v>
      </c>
      <c r="B4" s="290">
        <v>2020</v>
      </c>
      <c r="C4" s="293">
        <v>2</v>
      </c>
      <c r="D4" s="292"/>
      <c r="E4" s="292"/>
      <c r="F4" s="292"/>
      <c r="G4" s="292"/>
      <c r="H4" s="292"/>
      <c r="I4" s="292"/>
      <c r="J4" s="292"/>
      <c r="K4" s="292"/>
      <c r="L4" s="292">
        <v>1.25</v>
      </c>
      <c r="M4" s="292">
        <v>1.25</v>
      </c>
      <c r="N4" s="292">
        <v>1.355</v>
      </c>
      <c r="O4" s="292">
        <v>1.4350000000000001</v>
      </c>
      <c r="P4" s="292">
        <v>1.4350000000000001</v>
      </c>
      <c r="Q4" s="281">
        <v>6.6000000000000003E-2</v>
      </c>
    </row>
    <row r="5" spans="1:17" ht="14" customHeight="1" x14ac:dyDescent="0.15">
      <c r="A5" s="286" t="s">
        <v>301</v>
      </c>
      <c r="B5" s="290">
        <v>2022</v>
      </c>
      <c r="C5" s="293">
        <v>1</v>
      </c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>
        <v>1.45</v>
      </c>
      <c r="O5" s="292">
        <v>1.54</v>
      </c>
      <c r="P5" s="292">
        <v>1.65</v>
      </c>
      <c r="Q5" s="281">
        <v>0.09</v>
      </c>
    </row>
    <row r="6" spans="1:17" ht="14" customHeight="1" x14ac:dyDescent="0.15">
      <c r="A6" s="286" t="s">
        <v>268</v>
      </c>
      <c r="B6" s="290">
        <v>2021</v>
      </c>
      <c r="C6" s="293">
        <v>1</v>
      </c>
      <c r="D6" s="292"/>
      <c r="E6" s="292"/>
      <c r="F6" s="292"/>
      <c r="G6" s="292"/>
      <c r="H6" s="292"/>
      <c r="I6" s="292"/>
      <c r="J6" s="292"/>
      <c r="K6" s="292"/>
      <c r="L6" s="292">
        <v>1.27</v>
      </c>
      <c r="M6" s="292">
        <v>1.3</v>
      </c>
      <c r="N6" s="292">
        <v>1.39</v>
      </c>
      <c r="O6" s="292">
        <v>1.56</v>
      </c>
      <c r="P6" s="292">
        <v>1.71</v>
      </c>
      <c r="Q6" s="281">
        <v>9.6000000000000002E-2</v>
      </c>
    </row>
    <row r="7" spans="1:17" ht="14" customHeight="1" x14ac:dyDescent="0.15">
      <c r="A7" s="286" t="s">
        <v>276</v>
      </c>
      <c r="B7" s="294" t="s">
        <v>376</v>
      </c>
      <c r="C7" s="293">
        <v>1</v>
      </c>
      <c r="D7" s="292">
        <v>1.9999960000000001</v>
      </c>
      <c r="E7" s="292">
        <v>1.9999960000000001</v>
      </c>
      <c r="F7" s="292">
        <v>2.00787</v>
      </c>
      <c r="G7" s="292">
        <v>2.6377899999999999</v>
      </c>
      <c r="H7" s="292"/>
      <c r="I7" s="292">
        <v>2.82</v>
      </c>
      <c r="J7" s="292">
        <v>4.3600000000000003</v>
      </c>
      <c r="K7" s="292">
        <v>3.43</v>
      </c>
      <c r="L7" s="292">
        <v>2.96</v>
      </c>
      <c r="M7" s="292">
        <v>3.23</v>
      </c>
      <c r="N7" s="292">
        <v>3.25</v>
      </c>
      <c r="O7" s="292">
        <v>3.35</v>
      </c>
      <c r="P7" s="292">
        <v>3.44</v>
      </c>
      <c r="Q7" s="281">
        <v>0.128761701754386</v>
      </c>
    </row>
    <row r="8" spans="1:17" ht="14" customHeight="1" x14ac:dyDescent="0.15">
      <c r="A8" s="286" t="s">
        <v>120</v>
      </c>
      <c r="B8" s="290">
        <v>2015</v>
      </c>
      <c r="C8" s="293">
        <v>1</v>
      </c>
      <c r="D8" s="292"/>
      <c r="E8" s="292"/>
      <c r="F8" s="292"/>
      <c r="G8" s="292">
        <v>1.2204699999999999</v>
      </c>
      <c r="H8" s="292">
        <v>1.37795</v>
      </c>
      <c r="I8" s="292">
        <v>1.59</v>
      </c>
      <c r="J8" s="292">
        <v>1.84</v>
      </c>
      <c r="K8" s="292">
        <v>2.12</v>
      </c>
      <c r="L8" s="292">
        <v>2.2999999999999998</v>
      </c>
      <c r="M8" s="292">
        <v>2.4</v>
      </c>
      <c r="N8" s="292">
        <v>2.56</v>
      </c>
      <c r="O8" s="292">
        <v>2.82</v>
      </c>
      <c r="P8" s="292">
        <v>3.12</v>
      </c>
      <c r="Q8" s="281">
        <v>0.186230032258065</v>
      </c>
    </row>
    <row r="9" spans="1:17" ht="14" customHeight="1" x14ac:dyDescent="0.15">
      <c r="A9" s="286" t="s">
        <v>268</v>
      </c>
      <c r="B9" s="294" t="s">
        <v>376</v>
      </c>
      <c r="C9" s="293">
        <v>4</v>
      </c>
      <c r="D9" s="292">
        <v>1.3499973000000001</v>
      </c>
      <c r="E9" s="292">
        <v>1.2999974000000001</v>
      </c>
      <c r="F9" s="292">
        <v>1.476375</v>
      </c>
      <c r="G9" s="292">
        <v>1.8700749999999999</v>
      </c>
      <c r="H9" s="292">
        <v>2.2440899999999999</v>
      </c>
      <c r="I9" s="292">
        <v>2.4950000000000001</v>
      </c>
      <c r="J9" s="292">
        <v>2.585</v>
      </c>
      <c r="K9" s="292">
        <v>2.78</v>
      </c>
      <c r="L9" s="292">
        <v>2.9249999999999998</v>
      </c>
      <c r="M9" s="292">
        <v>3.19</v>
      </c>
      <c r="N9" s="292">
        <v>3.4249999999999998</v>
      </c>
      <c r="O9" s="292">
        <v>3.6749999999999998</v>
      </c>
      <c r="P9" s="292">
        <v>3.8650000000000002</v>
      </c>
      <c r="Q9" s="281">
        <v>0.200427533302064</v>
      </c>
    </row>
    <row r="10" spans="1:17" ht="14" customHeight="1" x14ac:dyDescent="0.15">
      <c r="A10" s="286" t="s">
        <v>281</v>
      </c>
      <c r="B10" s="294" t="s">
        <v>376</v>
      </c>
      <c r="C10" s="293">
        <v>2</v>
      </c>
      <c r="D10" s="292">
        <v>2.7499945000000001</v>
      </c>
      <c r="E10" s="292">
        <v>2.7499945000000001</v>
      </c>
      <c r="F10" s="292">
        <v>2.59842</v>
      </c>
      <c r="G10" s="292">
        <v>2.933065</v>
      </c>
      <c r="H10" s="292">
        <v>3.6220400000000001</v>
      </c>
      <c r="I10" s="292">
        <v>3.605</v>
      </c>
      <c r="J10" s="292">
        <v>3.99</v>
      </c>
      <c r="K10" s="292">
        <v>4.42</v>
      </c>
      <c r="L10" s="292">
        <v>4.7350000000000003</v>
      </c>
      <c r="M10" s="292">
        <v>4.9850000000000003</v>
      </c>
      <c r="N10" s="292">
        <v>5.4050000000000002</v>
      </c>
      <c r="O10" s="292">
        <v>5.9050000000000002</v>
      </c>
      <c r="P10" s="292">
        <v>6.26</v>
      </c>
      <c r="Q10" s="281">
        <v>0.27250690337711098</v>
      </c>
    </row>
    <row r="11" spans="1:17" ht="14" customHeight="1" x14ac:dyDescent="0.15">
      <c r="A11" s="286" t="s">
        <v>124</v>
      </c>
      <c r="B11" s="294" t="s">
        <v>377</v>
      </c>
      <c r="C11" s="293">
        <v>1</v>
      </c>
      <c r="D11" s="292"/>
      <c r="E11" s="292"/>
      <c r="F11" s="292"/>
      <c r="G11" s="292">
        <v>1.0629900000000001</v>
      </c>
      <c r="H11" s="292">
        <v>1.10236</v>
      </c>
      <c r="I11" s="292">
        <v>1.31</v>
      </c>
      <c r="J11" s="292">
        <v>1.57</v>
      </c>
      <c r="K11" s="292">
        <v>1.89</v>
      </c>
      <c r="L11" s="292">
        <v>2.16</v>
      </c>
      <c r="M11" s="292">
        <v>2.6</v>
      </c>
      <c r="N11" s="292">
        <v>2.99</v>
      </c>
      <c r="O11" s="292">
        <v>3.32</v>
      </c>
      <c r="P11" s="292">
        <v>3.67</v>
      </c>
      <c r="Q11" s="281">
        <v>0.27288238709677398</v>
      </c>
    </row>
    <row r="12" spans="1:17" ht="14.25" customHeight="1" x14ac:dyDescent="0.15">
      <c r="A12" s="286" t="s">
        <v>120</v>
      </c>
      <c r="B12" s="294" t="s">
        <v>376</v>
      </c>
      <c r="C12" s="295">
        <v>3</v>
      </c>
      <c r="D12" s="292">
        <v>1.3666639333333299</v>
      </c>
      <c r="E12" s="292">
        <v>1.33333066666667</v>
      </c>
      <c r="F12" s="292">
        <v>1.45669</v>
      </c>
      <c r="G12" s="292">
        <v>1.9422533333333301</v>
      </c>
      <c r="H12" s="292">
        <v>2.3359533333333302</v>
      </c>
      <c r="I12" s="292">
        <v>2.63</v>
      </c>
      <c r="J12" s="292">
        <v>2.9833333333333298</v>
      </c>
      <c r="K12" s="292">
        <v>3.33</v>
      </c>
      <c r="L12" s="292">
        <v>3.6</v>
      </c>
      <c r="M12" s="292">
        <v>3.9933333333333301</v>
      </c>
      <c r="N12" s="292">
        <v>4.4066666666666698</v>
      </c>
      <c r="O12" s="292">
        <v>4.8833333333333302</v>
      </c>
      <c r="P12" s="292">
        <v>5.3466666666666702</v>
      </c>
      <c r="Q12" s="281">
        <v>0.29934500981863699</v>
      </c>
    </row>
    <row r="13" spans="1:17" ht="14.75" customHeight="1" x14ac:dyDescent="0.15">
      <c r="A13" s="286" t="s">
        <v>30</v>
      </c>
      <c r="B13" s="287" t="s">
        <v>376</v>
      </c>
      <c r="C13" s="296">
        <v>2</v>
      </c>
      <c r="D13" s="297">
        <v>2.0999957999999999</v>
      </c>
      <c r="E13" s="292">
        <v>2.0999957999999999</v>
      </c>
      <c r="F13" s="292">
        <v>2.027555</v>
      </c>
      <c r="G13" s="292">
        <v>2.6181049999999999</v>
      </c>
      <c r="H13" s="292">
        <v>3.0118049999999998</v>
      </c>
      <c r="I13" s="292">
        <v>3.3849999999999998</v>
      </c>
      <c r="J13" s="292">
        <v>3.5249999999999999</v>
      </c>
      <c r="K13" s="292">
        <v>3.9350000000000001</v>
      </c>
      <c r="L13" s="292">
        <v>4.24</v>
      </c>
      <c r="M13" s="292">
        <v>4.8550000000000004</v>
      </c>
      <c r="N13" s="292">
        <v>5.18</v>
      </c>
      <c r="O13" s="292">
        <v>5.72</v>
      </c>
      <c r="P13" s="292">
        <v>6.29</v>
      </c>
      <c r="Q13" s="281">
        <v>0.30710579793621001</v>
      </c>
    </row>
    <row r="14" spans="1:17" ht="14.25" customHeight="1" x14ac:dyDescent="0.15">
      <c r="A14" s="286" t="s">
        <v>54</v>
      </c>
      <c r="B14" s="290">
        <v>2022</v>
      </c>
      <c r="C14" s="298">
        <v>1</v>
      </c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>
        <v>1.44</v>
      </c>
      <c r="O14" s="292">
        <v>1.77</v>
      </c>
      <c r="P14" s="292">
        <v>1.92</v>
      </c>
      <c r="Q14" s="281">
        <v>0.33</v>
      </c>
    </row>
    <row r="15" spans="1:17" ht="14" customHeight="1" x14ac:dyDescent="0.15">
      <c r="A15" s="286" t="s">
        <v>85</v>
      </c>
      <c r="B15" s="294" t="s">
        <v>376</v>
      </c>
      <c r="C15" s="293">
        <v>4</v>
      </c>
      <c r="D15" s="292">
        <v>2.01666263333333</v>
      </c>
      <c r="E15" s="292">
        <v>2.01666263333333</v>
      </c>
      <c r="F15" s="292">
        <v>1.8110200000000001</v>
      </c>
      <c r="G15" s="292">
        <v>2.5688925</v>
      </c>
      <c r="H15" s="292">
        <v>3.1397575</v>
      </c>
      <c r="I15" s="292">
        <v>3.7749999999999999</v>
      </c>
      <c r="J15" s="292">
        <v>4.2424999999999997</v>
      </c>
      <c r="K15" s="292">
        <v>4.7249999999999996</v>
      </c>
      <c r="L15" s="292">
        <v>5.2074999999999996</v>
      </c>
      <c r="M15" s="292">
        <v>5.5774999999999997</v>
      </c>
      <c r="N15" s="292">
        <v>6.04</v>
      </c>
      <c r="O15" s="292">
        <v>6.4749999999999996</v>
      </c>
      <c r="P15" s="292">
        <v>7.0774999999999997</v>
      </c>
      <c r="Q15" s="281">
        <v>0.40789088267667301</v>
      </c>
    </row>
    <row r="16" spans="1:17" ht="14" customHeight="1" x14ac:dyDescent="0.15">
      <c r="A16" s="286" t="s">
        <v>107</v>
      </c>
      <c r="B16" s="294" t="s">
        <v>376</v>
      </c>
      <c r="C16" s="293">
        <v>4</v>
      </c>
      <c r="D16" s="292">
        <v>2.4499951000000002</v>
      </c>
      <c r="E16" s="292">
        <v>2.4874950249999999</v>
      </c>
      <c r="F16" s="292">
        <v>2.6279474999999999</v>
      </c>
      <c r="G16" s="292">
        <v>3.1397575</v>
      </c>
      <c r="H16" s="292">
        <v>3.5236149999999999</v>
      </c>
      <c r="I16" s="292">
        <v>3.8774999999999999</v>
      </c>
      <c r="J16" s="292">
        <v>4.4450000000000003</v>
      </c>
      <c r="K16" s="292">
        <v>4.9325000000000001</v>
      </c>
      <c r="L16" s="292">
        <v>5.4874999999999998</v>
      </c>
      <c r="M16" s="292">
        <v>6.08</v>
      </c>
      <c r="N16" s="292">
        <v>6.7149999999999999</v>
      </c>
      <c r="O16" s="292">
        <v>7.37</v>
      </c>
      <c r="P16" s="292">
        <v>8.1024999999999991</v>
      </c>
      <c r="Q16" s="281">
        <v>0.41335455021106898</v>
      </c>
    </row>
    <row r="17" spans="1:17" ht="14" customHeight="1" x14ac:dyDescent="0.15">
      <c r="A17" s="286" t="s">
        <v>47</v>
      </c>
      <c r="B17" s="294" t="s">
        <v>376</v>
      </c>
      <c r="C17" s="293">
        <v>5</v>
      </c>
      <c r="D17" s="292">
        <v>1.6299967399999999</v>
      </c>
      <c r="E17" s="292">
        <v>1.5899968200000001</v>
      </c>
      <c r="F17" s="292">
        <v>1.6692880000000001</v>
      </c>
      <c r="G17" s="292">
        <v>2.1496019999999998</v>
      </c>
      <c r="H17" s="292">
        <v>2.488184</v>
      </c>
      <c r="I17" s="292">
        <v>3.008</v>
      </c>
      <c r="J17" s="292">
        <v>3.5739999999999998</v>
      </c>
      <c r="K17" s="292">
        <v>4.1420000000000003</v>
      </c>
      <c r="L17" s="292">
        <v>4.6020000000000003</v>
      </c>
      <c r="M17" s="292">
        <v>5.2359999999999998</v>
      </c>
      <c r="N17" s="292">
        <v>5.7539999999999996</v>
      </c>
      <c r="O17" s="292">
        <v>6.758</v>
      </c>
      <c r="P17" s="292">
        <v>6.9059999999999997</v>
      </c>
      <c r="Q17" s="281">
        <v>0.42485018123827401</v>
      </c>
    </row>
    <row r="18" spans="1:17" ht="14" customHeight="1" x14ac:dyDescent="0.15">
      <c r="A18" s="286" t="s">
        <v>63</v>
      </c>
      <c r="B18" s="294" t="s">
        <v>376</v>
      </c>
      <c r="C18" s="293">
        <v>1</v>
      </c>
      <c r="D18" s="292">
        <v>2.2499954999999998</v>
      </c>
      <c r="E18" s="292">
        <v>2.2499954999999998</v>
      </c>
      <c r="F18" s="292">
        <v>2.2834599999999998</v>
      </c>
      <c r="G18" s="292">
        <v>2.6377899999999999</v>
      </c>
      <c r="H18" s="292">
        <v>3.2283400000000002</v>
      </c>
      <c r="I18" s="292">
        <v>3.75</v>
      </c>
      <c r="J18" s="292">
        <v>4.2699999999999996</v>
      </c>
      <c r="K18" s="292">
        <v>4.8600000000000003</v>
      </c>
      <c r="L18" s="292">
        <v>5.27</v>
      </c>
      <c r="M18" s="292">
        <v>5.9</v>
      </c>
      <c r="N18" s="292">
        <v>6.59</v>
      </c>
      <c r="O18" s="292">
        <v>7.1</v>
      </c>
      <c r="P18" s="292">
        <v>8</v>
      </c>
      <c r="Q18" s="281">
        <v>0.42510076547842401</v>
      </c>
    </row>
    <row r="19" spans="1:17" ht="14" customHeight="1" x14ac:dyDescent="0.15">
      <c r="A19" s="286" t="s">
        <v>128</v>
      </c>
      <c r="B19" s="294" t="s">
        <v>376</v>
      </c>
      <c r="C19" s="293">
        <v>4</v>
      </c>
      <c r="D19" s="292">
        <v>1.52499695</v>
      </c>
      <c r="E19" s="292">
        <v>1.57499685</v>
      </c>
      <c r="F19" s="292">
        <v>2.027555</v>
      </c>
      <c r="G19" s="292">
        <v>4.05511</v>
      </c>
      <c r="H19" s="292">
        <v>4.9409349999999996</v>
      </c>
      <c r="I19" s="292">
        <v>4.0933333333333302</v>
      </c>
      <c r="J19" s="292">
        <v>5.0599999999999996</v>
      </c>
      <c r="K19" s="292">
        <v>4.71</v>
      </c>
      <c r="L19" s="292">
        <v>5.2125000000000004</v>
      </c>
      <c r="M19" s="292">
        <v>5.9375</v>
      </c>
      <c r="N19" s="292">
        <v>6.6849999999999996</v>
      </c>
      <c r="O19" s="292">
        <v>7.5625</v>
      </c>
      <c r="P19" s="292">
        <v>8.2825000000000006</v>
      </c>
      <c r="Q19" s="281">
        <v>0.45888542886178901</v>
      </c>
    </row>
    <row r="20" spans="1:17" ht="14" customHeight="1" x14ac:dyDescent="0.15">
      <c r="A20" s="286" t="s">
        <v>168</v>
      </c>
      <c r="B20" s="294" t="s">
        <v>376</v>
      </c>
      <c r="C20" s="293">
        <v>3</v>
      </c>
      <c r="D20" s="292">
        <v>1.6499967</v>
      </c>
      <c r="E20" s="292">
        <v>1.6333300666666699</v>
      </c>
      <c r="F20" s="292">
        <v>1.65354</v>
      </c>
      <c r="G20" s="292">
        <v>2.55905</v>
      </c>
      <c r="H20" s="292">
        <v>3.2152166666666702</v>
      </c>
      <c r="I20" s="292">
        <v>3.96</v>
      </c>
      <c r="J20" s="292">
        <v>4.4966666666666697</v>
      </c>
      <c r="K20" s="292">
        <v>5.01</v>
      </c>
      <c r="L20" s="292">
        <v>5.4366666666666701</v>
      </c>
      <c r="M20" s="292">
        <v>6.11</v>
      </c>
      <c r="N20" s="292">
        <v>6.49</v>
      </c>
      <c r="O20" s="292">
        <v>7.0366666666666697</v>
      </c>
      <c r="P20" s="292">
        <v>7.6266666666666696</v>
      </c>
      <c r="Q20" s="281">
        <v>0.484924881207004</v>
      </c>
    </row>
    <row r="21" spans="1:17" ht="14" customHeight="1" x14ac:dyDescent="0.15">
      <c r="A21" s="286" t="s">
        <v>36</v>
      </c>
      <c r="B21" s="294" t="s">
        <v>376</v>
      </c>
      <c r="C21" s="293">
        <v>4</v>
      </c>
      <c r="D21" s="292">
        <v>1.72499655</v>
      </c>
      <c r="E21" s="292">
        <v>1.72499655</v>
      </c>
      <c r="F21" s="292">
        <v>1.7618075</v>
      </c>
      <c r="G21" s="292">
        <v>2.7559</v>
      </c>
      <c r="H21" s="292">
        <v>3.2873950000000001</v>
      </c>
      <c r="I21" s="292">
        <v>3.9575</v>
      </c>
      <c r="J21" s="292">
        <v>4.6074999999999999</v>
      </c>
      <c r="K21" s="292">
        <v>5.2225000000000001</v>
      </c>
      <c r="L21" s="292">
        <v>5.8550000000000004</v>
      </c>
      <c r="M21" s="292">
        <v>6.3624999999999998</v>
      </c>
      <c r="N21" s="292">
        <v>6.6974999999999998</v>
      </c>
      <c r="O21" s="292">
        <v>7.7966666666666704</v>
      </c>
      <c r="P21" s="292">
        <v>8.4566666666666706</v>
      </c>
      <c r="Q21" s="281">
        <v>0.518566618605378</v>
      </c>
    </row>
    <row r="22" spans="1:17" ht="14" customHeight="1" x14ac:dyDescent="0.15">
      <c r="A22" s="286" t="s">
        <v>124</v>
      </c>
      <c r="B22" s="294" t="s">
        <v>376</v>
      </c>
      <c r="C22" s="293">
        <v>2</v>
      </c>
      <c r="D22" s="292">
        <v>1.7499965</v>
      </c>
      <c r="E22" s="292">
        <v>1.7499965</v>
      </c>
      <c r="F22" s="292">
        <v>1.7913349999999999</v>
      </c>
      <c r="G22" s="292">
        <v>2.6574749999999998</v>
      </c>
      <c r="H22" s="292">
        <v>3.30708</v>
      </c>
      <c r="I22" s="292">
        <v>3.9449999999999998</v>
      </c>
      <c r="J22" s="292">
        <v>4.75</v>
      </c>
      <c r="K22" s="292">
        <v>5.45</v>
      </c>
      <c r="L22" s="292">
        <v>6.0250000000000004</v>
      </c>
      <c r="M22" s="292">
        <v>6.6150000000000002</v>
      </c>
      <c r="N22" s="292">
        <v>7.2249999999999996</v>
      </c>
      <c r="O22" s="292">
        <v>7.73</v>
      </c>
      <c r="P22" s="292">
        <v>8.2200000000000006</v>
      </c>
      <c r="Q22" s="281">
        <v>0.54125260600375202</v>
      </c>
    </row>
    <row r="23" spans="1:17" ht="14" customHeight="1" x14ac:dyDescent="0.15">
      <c r="A23" s="286" t="s">
        <v>115</v>
      </c>
      <c r="B23" s="294" t="s">
        <v>376</v>
      </c>
      <c r="C23" s="293">
        <v>2</v>
      </c>
      <c r="D23" s="292">
        <v>1.3999972000000001</v>
      </c>
      <c r="E23" s="292">
        <v>1.42499715</v>
      </c>
      <c r="F23" s="292">
        <v>1.5354300000000001</v>
      </c>
      <c r="G23" s="292">
        <v>2.59842</v>
      </c>
      <c r="H23" s="292">
        <v>3.0905450000000001</v>
      </c>
      <c r="I23" s="292">
        <v>3.78</v>
      </c>
      <c r="J23" s="292">
        <v>4.4749999999999996</v>
      </c>
      <c r="K23" s="292">
        <v>5.1849999999999996</v>
      </c>
      <c r="L23" s="292">
        <v>5.7750000000000004</v>
      </c>
      <c r="M23" s="292">
        <v>6.47</v>
      </c>
      <c r="N23" s="292">
        <v>6.95</v>
      </c>
      <c r="O23" s="292">
        <v>7.59</v>
      </c>
      <c r="P23" s="292">
        <v>8.2899999999999991</v>
      </c>
      <c r="Q23" s="281">
        <v>0.54826514723264497</v>
      </c>
    </row>
    <row r="24" spans="1:17" ht="14" customHeight="1" x14ac:dyDescent="0.15">
      <c r="A24" s="286" t="s">
        <v>54</v>
      </c>
      <c r="B24" s="294" t="s">
        <v>376</v>
      </c>
      <c r="C24" s="293">
        <v>4</v>
      </c>
      <c r="D24" s="292">
        <v>1.6624966750000001</v>
      </c>
      <c r="E24" s="292">
        <v>1.6874966250000001</v>
      </c>
      <c r="F24" s="292">
        <v>1.9586574999999999</v>
      </c>
      <c r="G24" s="292">
        <v>3.4251900000000002</v>
      </c>
      <c r="H24" s="292">
        <v>4.2519600000000004</v>
      </c>
      <c r="I24" s="292">
        <v>4.9400000000000004</v>
      </c>
      <c r="J24" s="292">
        <v>5.69</v>
      </c>
      <c r="K24" s="292">
        <v>6.26</v>
      </c>
      <c r="L24" s="292">
        <v>6.8174999999999999</v>
      </c>
      <c r="M24" s="292">
        <v>7.2175000000000002</v>
      </c>
      <c r="N24" s="292">
        <v>7.9950000000000001</v>
      </c>
      <c r="O24" s="292">
        <v>8.24</v>
      </c>
      <c r="P24" s="292">
        <v>8.7550000000000008</v>
      </c>
      <c r="Q24" s="281">
        <v>0.59745915586303899</v>
      </c>
    </row>
    <row r="25" spans="1:17" ht="14" customHeight="1" x14ac:dyDescent="0.15">
      <c r="A25" s="286" t="s">
        <v>378</v>
      </c>
      <c r="B25" s="294" t="s">
        <v>376</v>
      </c>
      <c r="C25" s="293">
        <v>4</v>
      </c>
      <c r="D25" s="292">
        <v>1.7374965250000001</v>
      </c>
      <c r="E25" s="292">
        <v>1.6624966750000001</v>
      </c>
      <c r="F25" s="292">
        <v>1.7716499999999999</v>
      </c>
      <c r="G25" s="292">
        <v>2.5098375000000002</v>
      </c>
      <c r="H25" s="292">
        <v>3.4448750000000001</v>
      </c>
      <c r="I25" s="292">
        <v>4.2725</v>
      </c>
      <c r="J25" s="292">
        <v>5.1150000000000002</v>
      </c>
      <c r="K25" s="292">
        <v>5.9550000000000001</v>
      </c>
      <c r="L25" s="292">
        <v>6.6074999999999999</v>
      </c>
      <c r="M25" s="292">
        <v>7.2750000000000004</v>
      </c>
      <c r="N25" s="292">
        <v>7.7975000000000003</v>
      </c>
      <c r="O25" s="292">
        <v>8.2799999999999994</v>
      </c>
      <c r="P25" s="292">
        <v>8.9175000000000004</v>
      </c>
      <c r="Q25" s="281">
        <v>0.610197414774859</v>
      </c>
    </row>
    <row r="26" spans="1:17" ht="14" customHeight="1" x14ac:dyDescent="0.15">
      <c r="A26" s="286" t="s">
        <v>72</v>
      </c>
      <c r="B26" s="294" t="s">
        <v>376</v>
      </c>
      <c r="C26" s="293">
        <v>5</v>
      </c>
      <c r="D26" s="292">
        <v>1.8499962999999999</v>
      </c>
      <c r="E26" s="292">
        <v>1.83999632</v>
      </c>
      <c r="F26" s="292">
        <v>1.8661380000000001</v>
      </c>
      <c r="G26" s="292">
        <v>2.7244039999999998</v>
      </c>
      <c r="H26" s="292">
        <v>3.3621979999999998</v>
      </c>
      <c r="I26" s="292">
        <v>4.2359999999999998</v>
      </c>
      <c r="J26" s="292">
        <v>5.2080000000000002</v>
      </c>
      <c r="K26" s="292">
        <v>5.9859999999999998</v>
      </c>
      <c r="L26" s="292">
        <v>6.7279999999999998</v>
      </c>
      <c r="M26" s="292">
        <v>7.5940000000000003</v>
      </c>
      <c r="N26" s="292">
        <v>8.24</v>
      </c>
      <c r="O26" s="292">
        <v>9.02</v>
      </c>
      <c r="P26" s="292">
        <v>9.9160000000000004</v>
      </c>
      <c r="Q26" s="281">
        <v>0.64156260692307698</v>
      </c>
    </row>
    <row r="27" spans="1:17" ht="14" customHeight="1" x14ac:dyDescent="0.15">
      <c r="A27" s="286" t="s">
        <v>41</v>
      </c>
      <c r="B27" s="294" t="s">
        <v>376</v>
      </c>
      <c r="C27" s="293">
        <v>5</v>
      </c>
      <c r="D27" s="292">
        <v>1.7999963999999999</v>
      </c>
      <c r="E27" s="292">
        <v>1.812496375</v>
      </c>
      <c r="F27" s="292">
        <v>2.181098</v>
      </c>
      <c r="G27" s="292">
        <v>4.05511</v>
      </c>
      <c r="H27" s="292">
        <v>5.0866040000000003</v>
      </c>
      <c r="I27" s="292">
        <v>6.36</v>
      </c>
      <c r="J27" s="292">
        <v>7.524</v>
      </c>
      <c r="K27" s="292">
        <v>8.718</v>
      </c>
      <c r="L27" s="292">
        <v>9.702</v>
      </c>
      <c r="M27" s="292">
        <v>10.628</v>
      </c>
      <c r="N27" s="292">
        <v>11.47</v>
      </c>
      <c r="O27" s="292">
        <v>12.436</v>
      </c>
      <c r="P27" s="292">
        <v>13.476000000000001</v>
      </c>
      <c r="Q27" s="281">
        <v>0.95164913468574097</v>
      </c>
    </row>
  </sheetData>
  <mergeCells count="1">
    <mergeCell ref="A1:Q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5"/>
  <sheetViews>
    <sheetView showGridLines="0" workbookViewId="0"/>
  </sheetViews>
  <sheetFormatPr baseColWidth="10" defaultColWidth="10.83203125" defaultRowHeight="13" customHeight="1" x14ac:dyDescent="0.15"/>
  <cols>
    <col min="1" max="1" width="13.6640625" style="1" customWidth="1"/>
    <col min="2" max="9" width="7.33203125" style="1" customWidth="1"/>
    <col min="10" max="10" width="5.83203125" style="1" customWidth="1"/>
    <col min="11" max="18" width="8.33203125" style="1" customWidth="1"/>
    <col min="19" max="19" width="5.5" style="1" customWidth="1"/>
    <col min="20" max="27" width="7.33203125" style="1" customWidth="1"/>
    <col min="28" max="28" width="10.83203125" style="1" customWidth="1"/>
    <col min="29" max="16384" width="10.83203125" style="1"/>
  </cols>
  <sheetData>
    <row r="1" spans="1:27" ht="70" customHeight="1" x14ac:dyDescent="0.15">
      <c r="A1" s="299" t="s">
        <v>9</v>
      </c>
      <c r="B1" s="300" t="s">
        <v>379</v>
      </c>
      <c r="C1" s="300" t="s">
        <v>380</v>
      </c>
      <c r="D1" s="300" t="s">
        <v>381</v>
      </c>
      <c r="E1" s="300" t="s">
        <v>382</v>
      </c>
      <c r="F1" s="300" t="s">
        <v>383</v>
      </c>
      <c r="G1" s="300" t="s">
        <v>384</v>
      </c>
      <c r="H1" s="300" t="s">
        <v>385</v>
      </c>
      <c r="I1" s="300" t="s">
        <v>386</v>
      </c>
      <c r="J1" s="301"/>
      <c r="K1" s="300" t="s">
        <v>387</v>
      </c>
      <c r="L1" s="300" t="s">
        <v>388</v>
      </c>
      <c r="M1" s="300" t="s">
        <v>389</v>
      </c>
      <c r="N1" s="300" t="s">
        <v>390</v>
      </c>
      <c r="O1" s="300" t="s">
        <v>391</v>
      </c>
      <c r="P1" s="300" t="s">
        <v>392</v>
      </c>
      <c r="Q1" s="300" t="s">
        <v>393</v>
      </c>
      <c r="R1" s="300" t="s">
        <v>394</v>
      </c>
      <c r="S1" s="301"/>
      <c r="T1" s="300" t="s">
        <v>395</v>
      </c>
      <c r="U1" s="300" t="s">
        <v>396</v>
      </c>
      <c r="V1" s="300" t="s">
        <v>397</v>
      </c>
      <c r="W1" s="300" t="s">
        <v>398</v>
      </c>
      <c r="X1" s="300" t="s">
        <v>399</v>
      </c>
      <c r="Y1" s="300" t="s">
        <v>400</v>
      </c>
      <c r="Z1" s="300" t="s">
        <v>401</v>
      </c>
      <c r="AA1" s="300" t="s">
        <v>402</v>
      </c>
    </row>
    <row r="2" spans="1:27" ht="14" customHeight="1" x14ac:dyDescent="0.15">
      <c r="A2" s="302" t="s">
        <v>32</v>
      </c>
      <c r="B2" s="303">
        <v>6</v>
      </c>
      <c r="C2" s="303">
        <v>5</v>
      </c>
      <c r="D2" s="304">
        <v>7.8125</v>
      </c>
      <c r="E2" s="303">
        <v>5</v>
      </c>
      <c r="F2" s="303">
        <v>5</v>
      </c>
      <c r="G2" s="304">
        <v>100</v>
      </c>
      <c r="H2" s="303">
        <v>0</v>
      </c>
      <c r="I2" s="304">
        <v>0</v>
      </c>
      <c r="J2" s="301"/>
      <c r="K2" s="303">
        <v>0</v>
      </c>
      <c r="L2" s="303">
        <v>0</v>
      </c>
      <c r="M2" s="303">
        <v>0</v>
      </c>
      <c r="N2" s="303">
        <v>0</v>
      </c>
      <c r="O2" s="303">
        <v>0</v>
      </c>
      <c r="P2" s="303">
        <v>0</v>
      </c>
      <c r="Q2" s="303">
        <v>0</v>
      </c>
      <c r="R2" s="303">
        <v>0</v>
      </c>
      <c r="S2" s="301"/>
      <c r="T2" s="304">
        <v>1</v>
      </c>
      <c r="U2" s="304">
        <v>1.6</v>
      </c>
      <c r="V2" s="304">
        <v>1.6</v>
      </c>
      <c r="W2" s="304">
        <v>2</v>
      </c>
      <c r="X2" s="304">
        <v>1.8</v>
      </c>
      <c r="Y2" s="304">
        <v>1</v>
      </c>
      <c r="Z2" s="304">
        <v>1.2</v>
      </c>
      <c r="AA2" s="304">
        <v>1.6</v>
      </c>
    </row>
    <row r="3" spans="1:27" ht="14" customHeight="1" x14ac:dyDescent="0.15">
      <c r="A3" s="302" t="s">
        <v>49</v>
      </c>
      <c r="B3" s="303">
        <v>5</v>
      </c>
      <c r="C3" s="303">
        <v>5</v>
      </c>
      <c r="D3" s="304">
        <v>7.8125</v>
      </c>
      <c r="E3" s="303">
        <v>5</v>
      </c>
      <c r="F3" s="303">
        <v>5</v>
      </c>
      <c r="G3" s="304">
        <v>100</v>
      </c>
      <c r="H3" s="303">
        <v>0</v>
      </c>
      <c r="I3" s="304">
        <v>0</v>
      </c>
      <c r="J3" s="301"/>
      <c r="K3" s="303">
        <v>0</v>
      </c>
      <c r="L3" s="303">
        <v>0</v>
      </c>
      <c r="M3" s="303">
        <v>0</v>
      </c>
      <c r="N3" s="303">
        <v>0</v>
      </c>
      <c r="O3" s="303">
        <v>0</v>
      </c>
      <c r="P3" s="303">
        <v>0</v>
      </c>
      <c r="Q3" s="303">
        <v>0</v>
      </c>
      <c r="R3" s="303">
        <v>0</v>
      </c>
      <c r="S3" s="301"/>
      <c r="T3" s="304">
        <v>1</v>
      </c>
      <c r="U3" s="304">
        <v>1</v>
      </c>
      <c r="V3" s="304">
        <v>1.6</v>
      </c>
      <c r="W3" s="304">
        <v>1.6</v>
      </c>
      <c r="X3" s="304">
        <v>1.8</v>
      </c>
      <c r="Y3" s="304">
        <v>1.4</v>
      </c>
      <c r="Z3" s="304">
        <v>1.4</v>
      </c>
      <c r="AA3" s="304">
        <v>1.6</v>
      </c>
    </row>
    <row r="4" spans="1:27" ht="14" customHeight="1" x14ac:dyDescent="0.15">
      <c r="A4" s="302" t="s">
        <v>75</v>
      </c>
      <c r="B4" s="303">
        <v>5</v>
      </c>
      <c r="C4" s="303">
        <v>5</v>
      </c>
      <c r="D4" s="304">
        <v>7.8125</v>
      </c>
      <c r="E4" s="303">
        <v>5</v>
      </c>
      <c r="F4" s="303">
        <v>5</v>
      </c>
      <c r="G4" s="304">
        <v>100</v>
      </c>
      <c r="H4" s="303">
        <v>0</v>
      </c>
      <c r="I4" s="304">
        <v>0</v>
      </c>
      <c r="J4" s="301"/>
      <c r="K4" s="303">
        <v>0</v>
      </c>
      <c r="L4" s="303">
        <v>0</v>
      </c>
      <c r="M4" s="303">
        <v>0</v>
      </c>
      <c r="N4" s="303">
        <v>0</v>
      </c>
      <c r="O4" s="303">
        <v>0</v>
      </c>
      <c r="P4" s="303">
        <v>0</v>
      </c>
      <c r="Q4" s="303">
        <v>0</v>
      </c>
      <c r="R4" s="303">
        <v>0</v>
      </c>
      <c r="S4" s="301"/>
      <c r="T4" s="304">
        <v>1</v>
      </c>
      <c r="U4" s="304">
        <v>1.6</v>
      </c>
      <c r="V4" s="304">
        <v>1.6</v>
      </c>
      <c r="W4" s="304">
        <v>1.8</v>
      </c>
      <c r="X4" s="304">
        <v>1.4</v>
      </c>
      <c r="Y4" s="304">
        <v>1.2</v>
      </c>
      <c r="Z4" s="304">
        <v>1.6</v>
      </c>
      <c r="AA4" s="304">
        <v>1.6</v>
      </c>
    </row>
    <row r="5" spans="1:27" ht="14" customHeight="1" x14ac:dyDescent="0.15">
      <c r="A5" s="302" t="s">
        <v>104</v>
      </c>
      <c r="B5" s="303">
        <v>4</v>
      </c>
      <c r="C5" s="303">
        <v>4</v>
      </c>
      <c r="D5" s="304">
        <v>6.25</v>
      </c>
      <c r="E5" s="303">
        <v>4</v>
      </c>
      <c r="F5" s="303">
        <v>4</v>
      </c>
      <c r="G5" s="304">
        <v>100</v>
      </c>
      <c r="H5" s="303">
        <v>0</v>
      </c>
      <c r="I5" s="304">
        <v>0</v>
      </c>
      <c r="J5" s="301"/>
      <c r="K5" s="303">
        <v>0</v>
      </c>
      <c r="L5" s="303">
        <v>0</v>
      </c>
      <c r="M5" s="303">
        <v>0</v>
      </c>
      <c r="N5" s="303">
        <v>0</v>
      </c>
      <c r="O5" s="303">
        <v>0</v>
      </c>
      <c r="P5" s="303">
        <v>0</v>
      </c>
      <c r="Q5" s="303">
        <v>0</v>
      </c>
      <c r="R5" s="303">
        <v>0</v>
      </c>
      <c r="S5" s="301"/>
      <c r="T5" s="304">
        <v>1</v>
      </c>
      <c r="U5" s="304">
        <v>1</v>
      </c>
      <c r="V5" s="304">
        <v>1</v>
      </c>
      <c r="W5" s="304">
        <v>1</v>
      </c>
      <c r="X5" s="304">
        <v>1</v>
      </c>
      <c r="Y5" s="304">
        <v>1</v>
      </c>
      <c r="Z5" s="304">
        <v>1.5</v>
      </c>
      <c r="AA5" s="304">
        <v>1.5</v>
      </c>
    </row>
    <row r="6" spans="1:27" ht="14" customHeight="1" x14ac:dyDescent="0.15">
      <c r="A6" s="302" t="s">
        <v>116</v>
      </c>
      <c r="B6" s="303">
        <v>3</v>
      </c>
      <c r="C6" s="303">
        <v>3</v>
      </c>
      <c r="D6" s="304">
        <v>4.6875</v>
      </c>
      <c r="E6" s="303">
        <v>3</v>
      </c>
      <c r="F6" s="303">
        <v>2</v>
      </c>
      <c r="G6" s="304">
        <v>66.6666666666667</v>
      </c>
      <c r="H6" s="303">
        <v>1</v>
      </c>
      <c r="I6" s="304">
        <v>33.3333333333333</v>
      </c>
      <c r="J6" s="301"/>
      <c r="K6" s="303">
        <v>0</v>
      </c>
      <c r="L6" s="303">
        <v>0</v>
      </c>
      <c r="M6" s="303">
        <v>0</v>
      </c>
      <c r="N6" s="303">
        <v>0</v>
      </c>
      <c r="O6" s="303">
        <v>0</v>
      </c>
      <c r="P6" s="303">
        <v>0</v>
      </c>
      <c r="Q6" s="303">
        <v>0</v>
      </c>
      <c r="R6" s="303">
        <v>0</v>
      </c>
      <c r="S6" s="301"/>
      <c r="T6" s="304">
        <v>1</v>
      </c>
      <c r="U6" s="304">
        <v>1.6666666666666701</v>
      </c>
      <c r="V6" s="304">
        <v>1.6666666666666701</v>
      </c>
      <c r="W6" s="304">
        <v>2.3333333333333299</v>
      </c>
      <c r="X6" s="304">
        <v>1.6666666666666701</v>
      </c>
      <c r="Y6" s="304">
        <v>1.3333333333333299</v>
      </c>
      <c r="Z6" s="304">
        <v>1.6666666666666701</v>
      </c>
      <c r="AA6" s="304">
        <v>1.6666666666666701</v>
      </c>
    </row>
    <row r="7" spans="1:27" ht="14" customHeight="1" x14ac:dyDescent="0.15">
      <c r="A7" s="302" t="s">
        <v>403</v>
      </c>
      <c r="B7" s="303">
        <v>2</v>
      </c>
      <c r="C7" s="303">
        <v>1</v>
      </c>
      <c r="D7" s="304">
        <v>1.5625</v>
      </c>
      <c r="E7" s="303">
        <v>0</v>
      </c>
      <c r="F7" s="303">
        <v>0</v>
      </c>
      <c r="G7" s="304">
        <v>0</v>
      </c>
      <c r="H7" s="303">
        <v>0</v>
      </c>
      <c r="I7" s="304">
        <v>0</v>
      </c>
      <c r="J7" s="301"/>
      <c r="K7" s="303">
        <v>0</v>
      </c>
      <c r="L7" s="303">
        <v>0</v>
      </c>
      <c r="M7" s="303">
        <v>0</v>
      </c>
      <c r="N7" s="303">
        <v>0</v>
      </c>
      <c r="O7" s="303">
        <v>0</v>
      </c>
      <c r="P7" s="303">
        <v>0</v>
      </c>
      <c r="Q7" s="303">
        <v>0</v>
      </c>
      <c r="R7" s="303">
        <v>0</v>
      </c>
      <c r="S7" s="301"/>
      <c r="T7" s="304"/>
      <c r="U7" s="304"/>
      <c r="V7" s="304"/>
      <c r="W7" s="304"/>
      <c r="X7" s="304"/>
      <c r="Y7" s="304"/>
      <c r="Z7" s="304"/>
      <c r="AA7" s="304"/>
    </row>
    <row r="8" spans="1:27" ht="14" customHeight="1" x14ac:dyDescent="0.15">
      <c r="A8" s="302" t="s">
        <v>282</v>
      </c>
      <c r="B8" s="303">
        <v>2</v>
      </c>
      <c r="C8" s="303">
        <v>2</v>
      </c>
      <c r="D8" s="304">
        <v>3.125</v>
      </c>
      <c r="E8" s="303">
        <v>2</v>
      </c>
      <c r="F8" s="303">
        <v>1</v>
      </c>
      <c r="G8" s="304">
        <v>50</v>
      </c>
      <c r="H8" s="303">
        <v>1</v>
      </c>
      <c r="I8" s="304">
        <v>50</v>
      </c>
      <c r="J8" s="301"/>
      <c r="K8" s="303">
        <v>0</v>
      </c>
      <c r="L8" s="303">
        <v>0</v>
      </c>
      <c r="M8" s="303">
        <v>0</v>
      </c>
      <c r="N8" s="303">
        <v>0</v>
      </c>
      <c r="O8" s="303">
        <v>0</v>
      </c>
      <c r="P8" s="303">
        <v>0</v>
      </c>
      <c r="Q8" s="303">
        <v>0</v>
      </c>
      <c r="R8" s="303">
        <v>0</v>
      </c>
      <c r="S8" s="301"/>
      <c r="T8" s="304">
        <v>1</v>
      </c>
      <c r="U8" s="304">
        <v>1.5</v>
      </c>
      <c r="V8" s="304">
        <v>1.5</v>
      </c>
      <c r="W8" s="304">
        <v>2.5</v>
      </c>
      <c r="X8" s="304">
        <v>2</v>
      </c>
      <c r="Y8" s="304">
        <v>1.5</v>
      </c>
      <c r="Z8" s="304">
        <v>2.5</v>
      </c>
      <c r="AA8" s="304">
        <v>2.5</v>
      </c>
    </row>
    <row r="9" spans="1:27" ht="14" customHeight="1" x14ac:dyDescent="0.15">
      <c r="A9" s="302" t="s">
        <v>130</v>
      </c>
      <c r="B9" s="303">
        <v>4</v>
      </c>
      <c r="C9" s="303">
        <v>4</v>
      </c>
      <c r="D9" s="304">
        <v>6.25</v>
      </c>
      <c r="E9" s="303">
        <v>4</v>
      </c>
      <c r="F9" s="303">
        <v>4</v>
      </c>
      <c r="G9" s="304">
        <v>100</v>
      </c>
      <c r="H9" s="303">
        <v>0</v>
      </c>
      <c r="I9" s="304">
        <v>0</v>
      </c>
      <c r="J9" s="301"/>
      <c r="K9" s="303">
        <v>0</v>
      </c>
      <c r="L9" s="303">
        <v>0</v>
      </c>
      <c r="M9" s="303">
        <v>0</v>
      </c>
      <c r="N9" s="303">
        <v>0</v>
      </c>
      <c r="O9" s="303">
        <v>0</v>
      </c>
      <c r="P9" s="303">
        <v>0</v>
      </c>
      <c r="Q9" s="303">
        <v>0</v>
      </c>
      <c r="R9" s="303">
        <v>0</v>
      </c>
      <c r="S9" s="301"/>
      <c r="T9" s="304">
        <v>1</v>
      </c>
      <c r="U9" s="304">
        <v>2</v>
      </c>
      <c r="V9" s="304">
        <v>1</v>
      </c>
      <c r="W9" s="304">
        <v>1</v>
      </c>
      <c r="X9" s="304">
        <v>1</v>
      </c>
      <c r="Y9" s="304">
        <v>1.6666666666666701</v>
      </c>
      <c r="Z9" s="304">
        <v>1.5</v>
      </c>
      <c r="AA9" s="304">
        <v>1.5</v>
      </c>
    </row>
    <row r="10" spans="1:27" ht="14" customHeight="1" x14ac:dyDescent="0.15">
      <c r="A10" s="302" t="s">
        <v>108</v>
      </c>
      <c r="B10" s="303">
        <v>11</v>
      </c>
      <c r="C10" s="303">
        <v>11</v>
      </c>
      <c r="D10" s="304">
        <v>17.1875</v>
      </c>
      <c r="E10" s="303">
        <v>11</v>
      </c>
      <c r="F10" s="303">
        <v>9</v>
      </c>
      <c r="G10" s="304">
        <v>81.818181818181799</v>
      </c>
      <c r="H10" s="303">
        <v>2</v>
      </c>
      <c r="I10" s="304">
        <v>18.181818181818201</v>
      </c>
      <c r="J10" s="301"/>
      <c r="K10" s="303">
        <v>1</v>
      </c>
      <c r="L10" s="303">
        <v>1</v>
      </c>
      <c r="M10" s="303">
        <v>0</v>
      </c>
      <c r="N10" s="303">
        <v>0</v>
      </c>
      <c r="O10" s="303">
        <v>0</v>
      </c>
      <c r="P10" s="303">
        <v>0</v>
      </c>
      <c r="Q10" s="303">
        <v>0</v>
      </c>
      <c r="R10" s="303">
        <v>0</v>
      </c>
      <c r="S10" s="301"/>
      <c r="T10" s="304">
        <v>1.72727272727273</v>
      </c>
      <c r="U10" s="304">
        <v>2</v>
      </c>
      <c r="V10" s="304">
        <v>1.5454545454545501</v>
      </c>
      <c r="W10" s="304">
        <v>1.5454545454545501</v>
      </c>
      <c r="X10" s="304">
        <v>1.8181818181818199</v>
      </c>
      <c r="Y10" s="304">
        <v>1.8181818181818199</v>
      </c>
      <c r="Z10" s="304">
        <v>1.9090909090909101</v>
      </c>
      <c r="AA10" s="304">
        <v>1.9090909090909101</v>
      </c>
    </row>
    <row r="11" spans="1:27" ht="14" customHeight="1" x14ac:dyDescent="0.15">
      <c r="A11" s="302" t="s">
        <v>270</v>
      </c>
      <c r="B11" s="303">
        <v>5</v>
      </c>
      <c r="C11" s="303">
        <v>4</v>
      </c>
      <c r="D11" s="304">
        <v>6.25</v>
      </c>
      <c r="E11" s="303">
        <v>4</v>
      </c>
      <c r="F11" s="303">
        <v>2</v>
      </c>
      <c r="G11" s="304">
        <v>50</v>
      </c>
      <c r="H11" s="303">
        <v>2</v>
      </c>
      <c r="I11" s="304">
        <v>50</v>
      </c>
      <c r="J11" s="301"/>
      <c r="K11" s="303">
        <v>0</v>
      </c>
      <c r="L11" s="303">
        <v>0</v>
      </c>
      <c r="M11" s="303">
        <v>0</v>
      </c>
      <c r="N11" s="303">
        <v>0</v>
      </c>
      <c r="O11" s="303">
        <v>0</v>
      </c>
      <c r="P11" s="303">
        <v>1</v>
      </c>
      <c r="Q11" s="303">
        <v>1</v>
      </c>
      <c r="R11" s="303">
        <v>1</v>
      </c>
      <c r="S11" s="301"/>
      <c r="T11" s="304">
        <v>1</v>
      </c>
      <c r="U11" s="304">
        <v>2</v>
      </c>
      <c r="V11" s="304">
        <v>1.75</v>
      </c>
      <c r="W11" s="304">
        <v>2</v>
      </c>
      <c r="X11" s="304">
        <v>2</v>
      </c>
      <c r="Y11" s="304">
        <v>2</v>
      </c>
      <c r="Z11" s="304">
        <v>3</v>
      </c>
      <c r="AA11" s="304">
        <v>2.75</v>
      </c>
    </row>
    <row r="12" spans="1:27" ht="14" customHeight="1" x14ac:dyDescent="0.15">
      <c r="A12" s="302" t="s">
        <v>37</v>
      </c>
      <c r="B12" s="303">
        <v>10</v>
      </c>
      <c r="C12" s="303">
        <v>10</v>
      </c>
      <c r="D12" s="304">
        <v>15.625</v>
      </c>
      <c r="E12" s="303">
        <v>10</v>
      </c>
      <c r="F12" s="303">
        <v>9</v>
      </c>
      <c r="G12" s="304">
        <v>90</v>
      </c>
      <c r="H12" s="303">
        <v>1</v>
      </c>
      <c r="I12" s="304">
        <v>10</v>
      </c>
      <c r="J12" s="301"/>
      <c r="K12" s="303">
        <v>0</v>
      </c>
      <c r="L12" s="303">
        <v>0</v>
      </c>
      <c r="M12" s="303">
        <v>2</v>
      </c>
      <c r="N12" s="303">
        <v>1</v>
      </c>
      <c r="O12" s="303">
        <v>1</v>
      </c>
      <c r="P12" s="303">
        <v>0</v>
      </c>
      <c r="Q12" s="303">
        <v>1</v>
      </c>
      <c r="R12" s="303">
        <v>0</v>
      </c>
      <c r="S12" s="301"/>
      <c r="T12" s="304">
        <v>1</v>
      </c>
      <c r="U12" s="304">
        <v>1.4</v>
      </c>
      <c r="V12" s="304">
        <v>2</v>
      </c>
      <c r="W12" s="304">
        <v>2</v>
      </c>
      <c r="X12" s="304">
        <v>1.6</v>
      </c>
      <c r="Y12" s="304">
        <v>1.6</v>
      </c>
      <c r="Z12" s="304">
        <v>1.7</v>
      </c>
      <c r="AA12" s="304">
        <v>1.8</v>
      </c>
    </row>
    <row r="13" spans="1:27" ht="14" customHeight="1" x14ac:dyDescent="0.15">
      <c r="A13" s="302" t="s">
        <v>43</v>
      </c>
      <c r="B13" s="303">
        <v>5</v>
      </c>
      <c r="C13" s="303">
        <v>5</v>
      </c>
      <c r="D13" s="304">
        <v>7.8125</v>
      </c>
      <c r="E13" s="303">
        <v>5</v>
      </c>
      <c r="F13" s="303">
        <v>5</v>
      </c>
      <c r="G13" s="304">
        <v>100</v>
      </c>
      <c r="H13" s="303">
        <v>0</v>
      </c>
      <c r="I13" s="304">
        <v>0</v>
      </c>
      <c r="J13" s="301"/>
      <c r="K13" s="303">
        <v>0</v>
      </c>
      <c r="L13" s="303">
        <v>0</v>
      </c>
      <c r="M13" s="303">
        <v>0</v>
      </c>
      <c r="N13" s="303">
        <v>0</v>
      </c>
      <c r="O13" s="303">
        <v>0</v>
      </c>
      <c r="P13" s="303">
        <v>0</v>
      </c>
      <c r="Q13" s="303">
        <v>0</v>
      </c>
      <c r="R13" s="303">
        <v>0</v>
      </c>
      <c r="S13" s="301"/>
      <c r="T13" s="304">
        <v>1</v>
      </c>
      <c r="U13" s="304">
        <v>1</v>
      </c>
      <c r="V13" s="304">
        <v>1</v>
      </c>
      <c r="W13" s="304">
        <v>1.2</v>
      </c>
      <c r="X13" s="304">
        <v>1.4</v>
      </c>
      <c r="Y13" s="304">
        <v>1</v>
      </c>
      <c r="Z13" s="304">
        <v>1.4</v>
      </c>
      <c r="AA13" s="304">
        <v>1.4</v>
      </c>
    </row>
    <row r="14" spans="1:27" ht="14" customHeight="1" x14ac:dyDescent="0.15">
      <c r="A14" s="302" t="s">
        <v>56</v>
      </c>
      <c r="B14" s="303">
        <v>5</v>
      </c>
      <c r="C14" s="303">
        <v>5</v>
      </c>
      <c r="D14" s="304">
        <v>7.8125</v>
      </c>
      <c r="E14" s="303">
        <v>5</v>
      </c>
      <c r="F14" s="303">
        <v>3</v>
      </c>
      <c r="G14" s="304">
        <v>60</v>
      </c>
      <c r="H14" s="303">
        <v>2</v>
      </c>
      <c r="I14" s="304">
        <v>40</v>
      </c>
      <c r="J14" s="301"/>
      <c r="K14" s="303">
        <v>0</v>
      </c>
      <c r="L14" s="303">
        <v>0</v>
      </c>
      <c r="M14" s="303">
        <v>0</v>
      </c>
      <c r="N14" s="303">
        <v>1</v>
      </c>
      <c r="O14" s="303">
        <v>1</v>
      </c>
      <c r="P14" s="303">
        <v>0</v>
      </c>
      <c r="Q14" s="303">
        <v>0</v>
      </c>
      <c r="R14" s="303">
        <v>1</v>
      </c>
      <c r="S14" s="301"/>
      <c r="T14" s="304">
        <v>1</v>
      </c>
      <c r="U14" s="304">
        <v>1.25</v>
      </c>
      <c r="V14" s="304">
        <v>1</v>
      </c>
      <c r="W14" s="304">
        <v>2</v>
      </c>
      <c r="X14" s="304">
        <v>1.75</v>
      </c>
      <c r="Y14" s="304">
        <v>1.25</v>
      </c>
      <c r="Z14" s="304">
        <v>1.25</v>
      </c>
      <c r="AA14" s="304">
        <v>2</v>
      </c>
    </row>
    <row r="15" spans="1:27" ht="14" customHeight="1" x14ac:dyDescent="0.15">
      <c r="A15" s="302" t="s">
        <v>354</v>
      </c>
      <c r="B15" s="303">
        <v>67</v>
      </c>
      <c r="C15" s="303">
        <v>64</v>
      </c>
      <c r="D15" s="304">
        <v>100</v>
      </c>
      <c r="E15" s="303">
        <v>63</v>
      </c>
      <c r="F15" s="303">
        <v>54</v>
      </c>
      <c r="G15" s="304"/>
      <c r="H15" s="303">
        <v>9</v>
      </c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4"/>
      <c r="U15" s="301"/>
      <c r="V15" s="301"/>
      <c r="W15" s="301"/>
      <c r="X15" s="301"/>
      <c r="Y15" s="301"/>
      <c r="Z15" s="301"/>
      <c r="AA15" s="30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Survival</vt:lpstr>
      <vt:lpstr>Growth - Average trunk diamter 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Shaner</cp:lastModifiedBy>
  <dcterms:modified xsi:type="dcterms:W3CDTF">2025-04-03T19:34:28Z</dcterms:modified>
</cp:coreProperties>
</file>