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zzi\Box Sync\KTH_PhD_HeavyData\P5_uppsala\img\"/>
    </mc:Choice>
  </mc:AlternateContent>
  <bookViews>
    <workbookView xWindow="0" yWindow="0" windowWidth="19200" windowHeight="7050" firstSheet="1" activeTab="2"/>
  </bookViews>
  <sheets>
    <sheet name="SA_biochar_CC_clean" sheetId="1" r:id="rId1"/>
    <sheet name="SA_biochar_CC_dirty" sheetId="2" r:id="rId2"/>
    <sheet name="PaperAnalysis" sheetId="3" r:id="rId3"/>
  </sheets>
  <calcPr calcId="162913"/>
</workbook>
</file>

<file path=xl/calcChain.xml><?xml version="1.0" encoding="utf-8"?>
<calcChain xmlns="http://schemas.openxmlformats.org/spreadsheetml/2006/main">
  <c r="H5" i="3" l="1"/>
  <c r="K6" i="3"/>
  <c r="J6" i="3"/>
  <c r="P25" i="3" l="1"/>
  <c r="O25" i="3"/>
  <c r="N25" i="3"/>
  <c r="M25" i="3"/>
  <c r="L25" i="3"/>
  <c r="K25" i="3"/>
  <c r="J25" i="3"/>
  <c r="H25" i="3"/>
  <c r="G25" i="3"/>
  <c r="F25" i="3"/>
  <c r="E25" i="3"/>
  <c r="D25" i="3"/>
  <c r="C25" i="3"/>
  <c r="B25" i="3"/>
  <c r="P22" i="3"/>
  <c r="O22" i="3"/>
  <c r="N22" i="3"/>
  <c r="M22" i="3"/>
  <c r="L22" i="3"/>
  <c r="K22" i="3"/>
  <c r="J22" i="3"/>
  <c r="H22" i="3"/>
  <c r="G22" i="3"/>
  <c r="F22" i="3"/>
  <c r="E22" i="3"/>
  <c r="D22" i="3"/>
  <c r="C22" i="3"/>
  <c r="B22" i="3"/>
  <c r="P21" i="3"/>
  <c r="O21" i="3"/>
  <c r="N21" i="3"/>
  <c r="M21" i="3"/>
  <c r="L21" i="3"/>
  <c r="K21" i="3"/>
  <c r="J21" i="3"/>
  <c r="H21" i="3"/>
  <c r="G21" i="3"/>
  <c r="F21" i="3"/>
  <c r="E21" i="3"/>
  <c r="D21" i="3"/>
  <c r="C21" i="3"/>
  <c r="B21" i="3"/>
  <c r="P18" i="3"/>
  <c r="O18" i="3"/>
  <c r="N18" i="3"/>
  <c r="M18" i="3"/>
  <c r="L18" i="3"/>
  <c r="K18" i="3"/>
  <c r="J18" i="3"/>
  <c r="H18" i="3"/>
  <c r="G18" i="3"/>
  <c r="F18" i="3"/>
  <c r="E18" i="3"/>
  <c r="D18" i="3"/>
  <c r="C18" i="3"/>
  <c r="B18" i="3"/>
  <c r="P17" i="3"/>
  <c r="O17" i="3"/>
  <c r="N17" i="3"/>
  <c r="M17" i="3"/>
  <c r="L17" i="3"/>
  <c r="K17" i="3"/>
  <c r="J17" i="3"/>
  <c r="H17" i="3"/>
  <c r="G17" i="3"/>
  <c r="F17" i="3"/>
  <c r="E17" i="3"/>
  <c r="D17" i="3"/>
  <c r="C17" i="3"/>
  <c r="B17" i="3"/>
  <c r="P16" i="3"/>
  <c r="O16" i="3"/>
  <c r="N16" i="3"/>
  <c r="M16" i="3"/>
  <c r="L16" i="3"/>
  <c r="K16" i="3"/>
  <c r="J16" i="3"/>
  <c r="H16" i="3"/>
  <c r="G16" i="3"/>
  <c r="F16" i="3"/>
  <c r="E16" i="3"/>
  <c r="D16" i="3"/>
  <c r="C16" i="3"/>
  <c r="B16" i="3"/>
  <c r="P15" i="3"/>
  <c r="P19" i="3" s="1"/>
  <c r="P23" i="3" s="1"/>
  <c r="P27" i="3" s="1"/>
  <c r="O15" i="3"/>
  <c r="O19" i="3" s="1"/>
  <c r="O23" i="3" s="1"/>
  <c r="O27" i="3" s="1"/>
  <c r="N15" i="3"/>
  <c r="N19" i="3" s="1"/>
  <c r="N23" i="3" s="1"/>
  <c r="N27" i="3" s="1"/>
  <c r="M15" i="3"/>
  <c r="M19" i="3" s="1"/>
  <c r="M23" i="3" s="1"/>
  <c r="M27" i="3" s="1"/>
  <c r="L15" i="3"/>
  <c r="L19" i="3" s="1"/>
  <c r="L23" i="3" s="1"/>
  <c r="L27" i="3" s="1"/>
  <c r="K15" i="3"/>
  <c r="K19" i="3" s="1"/>
  <c r="K23" i="3" s="1"/>
  <c r="K27" i="3" s="1"/>
  <c r="J15" i="3"/>
  <c r="J19" i="3" s="1"/>
  <c r="J23" i="3" s="1"/>
  <c r="J27" i="3" s="1"/>
  <c r="H15" i="3"/>
  <c r="H19" i="3" s="1"/>
  <c r="H23" i="3" s="1"/>
  <c r="H27" i="3" s="1"/>
  <c r="G15" i="3"/>
  <c r="G19" i="3" s="1"/>
  <c r="G23" i="3" s="1"/>
  <c r="G27" i="3" s="1"/>
  <c r="F15" i="3"/>
  <c r="F19" i="3" s="1"/>
  <c r="F23" i="3" s="1"/>
  <c r="F27" i="3" s="1"/>
  <c r="E15" i="3"/>
  <c r="E19" i="3" s="1"/>
  <c r="E23" i="3" s="1"/>
  <c r="E27" i="3" s="1"/>
  <c r="D15" i="3"/>
  <c r="D19" i="3" s="1"/>
  <c r="D23" i="3" s="1"/>
  <c r="D27" i="3" s="1"/>
  <c r="C15" i="3"/>
  <c r="C19" i="3" s="1"/>
  <c r="C23" i="3" s="1"/>
  <c r="C27" i="3" s="1"/>
  <c r="B15" i="3"/>
  <c r="B19" i="3" s="1"/>
  <c r="B23" i="3" s="1"/>
  <c r="N10" i="3"/>
  <c r="J10" i="3"/>
  <c r="H10" i="3"/>
  <c r="E10" i="3"/>
  <c r="P9" i="3"/>
  <c r="P10" i="3" s="1"/>
  <c r="O9" i="3"/>
  <c r="O10" i="3" s="1"/>
  <c r="N9" i="3"/>
  <c r="M9" i="3"/>
  <c r="M10" i="3" s="1"/>
  <c r="L9" i="3"/>
  <c r="L10" i="3" s="1"/>
  <c r="K9" i="3"/>
  <c r="K10" i="3" s="1"/>
  <c r="J9" i="3"/>
  <c r="H9" i="3"/>
  <c r="G9" i="3"/>
  <c r="G10" i="3" s="1"/>
  <c r="F9" i="3"/>
  <c r="F10" i="3" s="1"/>
  <c r="E9" i="3"/>
  <c r="D9" i="3"/>
  <c r="D10" i="3" s="1"/>
  <c r="C9" i="3"/>
  <c r="C10" i="3" s="1"/>
  <c r="B9" i="3"/>
  <c r="B10" i="3" s="1"/>
  <c r="O5" i="3"/>
  <c r="L5" i="3"/>
  <c r="F5" i="3"/>
  <c r="C5" i="3"/>
  <c r="P4" i="3"/>
  <c r="P5" i="3" s="1"/>
  <c r="O4" i="3"/>
  <c r="N4" i="3"/>
  <c r="N5" i="3" s="1"/>
  <c r="M4" i="3"/>
  <c r="M5" i="3" s="1"/>
  <c r="L4" i="3"/>
  <c r="K4" i="3"/>
  <c r="K5" i="3" s="1"/>
  <c r="J4" i="3"/>
  <c r="J5" i="3" s="1"/>
  <c r="H4" i="3"/>
  <c r="G4" i="3"/>
  <c r="G5" i="3" s="1"/>
  <c r="F4" i="3"/>
  <c r="E4" i="3"/>
  <c r="E5" i="3" s="1"/>
  <c r="D4" i="3"/>
  <c r="D5" i="3" s="1"/>
  <c r="C4" i="3"/>
  <c r="B4" i="3"/>
  <c r="B5" i="3" s="1"/>
  <c r="C6" i="3" l="1"/>
  <c r="B6" i="3"/>
  <c r="B30" i="3"/>
  <c r="B27" i="3"/>
</calcChain>
</file>

<file path=xl/sharedStrings.xml><?xml version="1.0" encoding="utf-8"?>
<sst xmlns="http://schemas.openxmlformats.org/spreadsheetml/2006/main" count="189" uniqueCount="49">
  <si>
    <t>FU</t>
  </si>
  <si>
    <t>production of biochar, in syngas-heated pyrolysis, from wood pellets</t>
  </si>
  <si>
    <t>production of biochar, in el-heated pyrolysis, from wood pellets</t>
  </si>
  <si>
    <t>production of biochar, in syngas-heated pyrolysis, from urban garden waste</t>
  </si>
  <si>
    <t>production of biochar, in el-heated pyrolysis, from urban garden waste</t>
  </si>
  <si>
    <t>production of biochar, in syngas-heated pyrolysis, from logging residues</t>
  </si>
  <si>
    <t>production of biochar, in mobile syngas-heated pyrolysis, from logging residues</t>
  </si>
  <si>
    <t>production of biochar, in syngas-heated pyrolysis, from willow chips</t>
  </si>
  <si>
    <t>FU_amount</t>
  </si>
  <si>
    <t>1000</t>
  </si>
  <si>
    <t>500.0</t>
  </si>
  <si>
    <t>242.0</t>
  </si>
  <si>
    <t>194.0</t>
  </si>
  <si>
    <t>270.0</t>
  </si>
  <si>
    <t>Units</t>
  </si>
  <si>
    <t>kg $CO_2$-eq</t>
  </si>
  <si>
    <t>Chart names</t>
  </si>
  <si>
    <t>WP-S</t>
  </si>
  <si>
    <t>WP-E</t>
  </si>
  <si>
    <t>GW-S</t>
  </si>
  <si>
    <t>GW-E</t>
  </si>
  <si>
    <t>LR-S</t>
  </si>
  <si>
    <t>LR-M</t>
  </si>
  <si>
    <t>WL-S</t>
  </si>
  <si>
    <t>Biomass production</t>
  </si>
  <si>
    <t>RLBU</t>
  </si>
  <si>
    <t>Pyrolysis</t>
  </si>
  <si>
    <t>Transport</t>
  </si>
  <si>
    <t>Reactor</t>
  </si>
  <si>
    <t>C-sink</t>
  </si>
  <si>
    <t>Energy substitution</t>
  </si>
  <si>
    <t>MASS</t>
  </si>
  <si>
    <t>VOLUME</t>
  </si>
  <si>
    <t>&gt;&gt; For SA_biochar_CC_clean</t>
  </si>
  <si>
    <t>Net with C-sink</t>
  </si>
  <si>
    <t>Net without C-sink</t>
  </si>
  <si>
    <t>Min/Max except WL</t>
  </si>
  <si>
    <t>&gt;&gt; For SA_biochar_CC_dirty</t>
  </si>
  <si>
    <t>kg CO2-eq per tonne of biochar</t>
  </si>
  <si>
    <t>kg CO2-eq per cubic meter</t>
  </si>
  <si>
    <t>&gt;&gt; Landskap arkitekt möte</t>
  </si>
  <si>
    <t>Biomass</t>
  </si>
  <si>
    <t>Sub-total</t>
  </si>
  <si>
    <t>Energy subs</t>
  </si>
  <si>
    <t>C-sink, initial</t>
  </si>
  <si>
    <t>Net</t>
  </si>
  <si>
    <t>kg CO2-eq</t>
  </si>
  <si>
    <t>kolsänka</t>
  </si>
  <si>
    <t xml:space="preserve">https://kth-se.zoom.us/j/7035797399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</si>
</sst>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2" xfId="0" applyFont="1" applyBorder="1" applyAlignment="1">
      <alignment horizontal="center" vertical="top"/>
    </xf>
    <xf numFmtId="164" fontId="0" fillId="0" borderId="0" xfId="0" applyNumberFormat="1"/>
    <xf numFmtId="164" fontId="4" fillId="0" borderId="0" xfId="0" applyNumberFormat="1" applyFont="1"/>
    <xf numFmtId="164" fontId="5" fillId="0" borderId="0" xfId="0" applyNumberFormat="1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kth-se.zoom.us/j/70357973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66" zoomScaleNormal="66" workbookViewId="0">
      <selection activeCell="H8" sqref="H8"/>
    </sheetView>
  </sheetViews>
  <sheetFormatPr defaultRowHeight="14.5" x14ac:dyDescent="0.35"/>
  <cols>
    <col min="1" max="1" width="16.81640625" customWidth="1"/>
  </cols>
  <sheetData>
    <row r="1" spans="1:1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</row>
    <row r="2" spans="1:15" x14ac:dyDescent="0.35">
      <c r="A2" s="7" t="s">
        <v>8</v>
      </c>
      <c r="B2" s="7" t="s">
        <v>9</v>
      </c>
      <c r="C2" s="7" t="s">
        <v>9</v>
      </c>
      <c r="D2" s="7" t="s">
        <v>9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10</v>
      </c>
      <c r="J2" s="7" t="s">
        <v>10</v>
      </c>
      <c r="K2" s="7" t="s">
        <v>11</v>
      </c>
      <c r="L2" s="7" t="s">
        <v>11</v>
      </c>
      <c r="M2" s="7" t="s">
        <v>12</v>
      </c>
      <c r="N2" s="7" t="s">
        <v>12</v>
      </c>
      <c r="O2" s="7" t="s">
        <v>13</v>
      </c>
    </row>
    <row r="3" spans="1:15" x14ac:dyDescent="0.35">
      <c r="A3" s="7" t="s">
        <v>14</v>
      </c>
      <c r="B3" s="7" t="s">
        <v>15</v>
      </c>
      <c r="C3" s="7" t="s">
        <v>15</v>
      </c>
      <c r="D3" s="7" t="s">
        <v>15</v>
      </c>
      <c r="E3" s="7" t="s">
        <v>15</v>
      </c>
      <c r="F3" s="7" t="s">
        <v>15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15</v>
      </c>
      <c r="L3" s="7" t="s">
        <v>15</v>
      </c>
      <c r="M3" s="7" t="s">
        <v>15</v>
      </c>
      <c r="N3" s="7" t="s">
        <v>15</v>
      </c>
      <c r="O3" s="7" t="s">
        <v>15</v>
      </c>
    </row>
    <row r="4" spans="1:15" x14ac:dyDescent="0.35">
      <c r="A4" s="7" t="s">
        <v>16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21</v>
      </c>
      <c r="N4" s="7" t="s">
        <v>22</v>
      </c>
      <c r="O4" s="7" t="s">
        <v>23</v>
      </c>
    </row>
    <row r="6" spans="1:15" x14ac:dyDescent="0.35">
      <c r="A6" s="7" t="s">
        <v>24</v>
      </c>
      <c r="B6">
        <v>0.2694094495914669</v>
      </c>
      <c r="C6">
        <v>0.2694094495914669</v>
      </c>
      <c r="D6">
        <v>5.2362184881578989E-2</v>
      </c>
      <c r="E6">
        <v>5.2362184881578989E-2</v>
      </c>
      <c r="F6">
        <v>8.1356693494737925E-2</v>
      </c>
      <c r="G6">
        <v>8.1356693494737925E-2</v>
      </c>
      <c r="H6">
        <v>0.39953805019864908</v>
      </c>
      <c r="I6">
        <v>0.13470472479573339</v>
      </c>
      <c r="J6">
        <v>0.13470472479573339</v>
      </c>
      <c r="K6">
        <v>1.2671648741342099E-2</v>
      </c>
      <c r="L6">
        <v>1.2671648741342099E-2</v>
      </c>
      <c r="M6">
        <v>1.578319853797916E-2</v>
      </c>
      <c r="N6">
        <v>1.578319853797916E-2</v>
      </c>
      <c r="O6">
        <v>0.1078752735536351</v>
      </c>
    </row>
    <row r="7" spans="1:15" x14ac:dyDescent="0.35">
      <c r="A7" s="7" t="s">
        <v>25</v>
      </c>
      <c r="B7">
        <v>0.4744272215034373</v>
      </c>
      <c r="C7">
        <v>0.4744272215034373</v>
      </c>
      <c r="D7">
        <v>0.4744272215034373</v>
      </c>
      <c r="E7">
        <v>0.4744272215034373</v>
      </c>
      <c r="F7">
        <v>0.35639999999999999</v>
      </c>
      <c r="G7">
        <v>0.35639999999999999</v>
      </c>
      <c r="H7">
        <v>-0.57690875343501569</v>
      </c>
      <c r="I7">
        <v>0.23721361075171871</v>
      </c>
      <c r="J7">
        <v>0.23721361075171871</v>
      </c>
      <c r="K7">
        <v>0.1148113876038318</v>
      </c>
      <c r="L7">
        <v>0.1148113876038318</v>
      </c>
      <c r="M7">
        <v>6.9141599999999998E-2</v>
      </c>
      <c r="N7">
        <v>6.9141599999999998E-2</v>
      </c>
      <c r="O7">
        <v>-0.15576536342745431</v>
      </c>
    </row>
    <row r="8" spans="1:15" x14ac:dyDescent="0.35">
      <c r="A8" s="7" t="s">
        <v>26</v>
      </c>
      <c r="B8">
        <v>4.0741529253026119E-2</v>
      </c>
      <c r="C8">
        <v>0.11530538291121931</v>
      </c>
      <c r="D8">
        <v>5.0234335370348063E-2</v>
      </c>
      <c r="E8">
        <v>0.1248786284545403</v>
      </c>
      <c r="F8">
        <v>5.0234335370348063E-2</v>
      </c>
      <c r="G8">
        <v>3.082383162026801E-2</v>
      </c>
      <c r="H8">
        <v>5.0234335370348063E-2</v>
      </c>
      <c r="I8">
        <v>2.037076462651306E-2</v>
      </c>
      <c r="J8">
        <v>5.7652691455609667E-2</v>
      </c>
      <c r="K8">
        <v>1.215670915962422E-2</v>
      </c>
      <c r="L8">
        <v>3.0220628085998909E-2</v>
      </c>
      <c r="M8">
        <v>9.7454610618475154E-3</v>
      </c>
      <c r="N8">
        <v>5.9798233343319957E-3</v>
      </c>
      <c r="O8">
        <v>1.356327054999395E-2</v>
      </c>
    </row>
    <row r="9" spans="1:15" x14ac:dyDescent="0.35">
      <c r="A9" s="7" t="s">
        <v>27</v>
      </c>
      <c r="B9">
        <v>0.21658417307430719</v>
      </c>
      <c r="C9">
        <v>0.20268353420600149</v>
      </c>
      <c r="D9">
        <v>0.20106617913799901</v>
      </c>
      <c r="E9">
        <v>0.18716554026969329</v>
      </c>
      <c r="F9">
        <v>9.647184462161916E-2</v>
      </c>
      <c r="G9">
        <v>2.6550059616813081E-2</v>
      </c>
      <c r="H9">
        <v>-1.8032735566720439E-2</v>
      </c>
      <c r="I9">
        <v>0.1082920865371536</v>
      </c>
      <c r="J9">
        <v>0.1013417671030008</v>
      </c>
      <c r="K9">
        <v>4.8658015351395682E-2</v>
      </c>
      <c r="L9">
        <v>4.5294060745265687E-2</v>
      </c>
      <c r="M9">
        <v>1.871553785659414E-2</v>
      </c>
      <c r="N9">
        <v>5.1507115656617324E-3</v>
      </c>
      <c r="O9">
        <v>-4.8688386030145076E-3</v>
      </c>
    </row>
    <row r="10" spans="1:15" x14ac:dyDescent="0.35">
      <c r="A10" s="7" t="s">
        <v>28</v>
      </c>
      <c r="B10">
        <v>9.5010172054045307E-3</v>
      </c>
      <c r="C10">
        <v>1.9299440655921431E-3</v>
      </c>
      <c r="D10">
        <v>9.5010172054045307E-3</v>
      </c>
      <c r="E10">
        <v>1.9299440655921431E-3</v>
      </c>
      <c r="F10">
        <v>9.5010172054045307E-3</v>
      </c>
      <c r="G10">
        <v>3.2251323569196921E-3</v>
      </c>
      <c r="H10">
        <v>9.5010172054045307E-3</v>
      </c>
      <c r="I10">
        <v>4.7505086027022653E-3</v>
      </c>
      <c r="J10">
        <v>9.6497203279607166E-4</v>
      </c>
      <c r="K10">
        <v>2.2992461637078949E-3</v>
      </c>
      <c r="L10">
        <v>4.6704646387329892E-4</v>
      </c>
      <c r="M10">
        <v>1.843197337848477E-3</v>
      </c>
      <c r="N10">
        <v>6.2567567724242047E-4</v>
      </c>
      <c r="O10">
        <v>2.5652746454592201E-3</v>
      </c>
    </row>
    <row r="11" spans="1:15" x14ac:dyDescent="0.35">
      <c r="A11" s="7" t="s">
        <v>29</v>
      </c>
      <c r="B11">
        <v>-3.424666666666667</v>
      </c>
      <c r="C11">
        <v>-3.424666666666667</v>
      </c>
      <c r="D11">
        <v>-2.5630000000000002</v>
      </c>
      <c r="E11">
        <v>-2.5630000000000002</v>
      </c>
      <c r="F11">
        <v>-3.3586666666666671</v>
      </c>
      <c r="G11">
        <v>-3.3586666666666671</v>
      </c>
      <c r="H11">
        <v>-2.992</v>
      </c>
      <c r="I11">
        <v>-1.712333333333333</v>
      </c>
      <c r="J11">
        <v>-1.712333333333333</v>
      </c>
      <c r="K11">
        <v>-0.62024599999999996</v>
      </c>
      <c r="L11">
        <v>-0.62024599999999996</v>
      </c>
      <c r="M11">
        <v>-0.65158133333333335</v>
      </c>
      <c r="N11">
        <v>-0.65158133333333335</v>
      </c>
      <c r="O11">
        <v>-0.80783999999999989</v>
      </c>
    </row>
    <row r="12" spans="1:15" x14ac:dyDescent="0.35">
      <c r="A12" s="7" t="s">
        <v>30</v>
      </c>
      <c r="B12">
        <v>-0.33288843942942348</v>
      </c>
      <c r="C12">
        <v>-0.37564947260340309</v>
      </c>
      <c r="D12">
        <v>-0.24269406724890241</v>
      </c>
      <c r="E12">
        <v>-0.28545510042288208</v>
      </c>
      <c r="F12">
        <v>-0.24269406724890241</v>
      </c>
      <c r="G12">
        <v>0</v>
      </c>
      <c r="H12">
        <v>-0.24269406724890241</v>
      </c>
      <c r="I12">
        <v>-0.16644421971471179</v>
      </c>
      <c r="J12">
        <v>-0.1878247363017016</v>
      </c>
      <c r="K12">
        <v>-5.8731964274234362E-2</v>
      </c>
      <c r="L12">
        <v>-6.9080134302337448E-2</v>
      </c>
      <c r="M12">
        <v>-4.7082649046287069E-2</v>
      </c>
      <c r="N12">
        <v>0</v>
      </c>
      <c r="O12">
        <v>-6.552739815720364E-2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4.5" x14ac:dyDescent="0.35"/>
  <sheetData>
    <row r="1" spans="1:1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</row>
    <row r="2" spans="1:15" x14ac:dyDescent="0.35">
      <c r="A2" s="7" t="s">
        <v>8</v>
      </c>
      <c r="B2" s="7" t="s">
        <v>9</v>
      </c>
      <c r="C2" s="7" t="s">
        <v>9</v>
      </c>
      <c r="D2" s="7" t="s">
        <v>9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10</v>
      </c>
      <c r="J2" s="7" t="s">
        <v>10</v>
      </c>
      <c r="K2" s="7" t="s">
        <v>11</v>
      </c>
      <c r="L2" s="7" t="s">
        <v>11</v>
      </c>
      <c r="M2" s="7" t="s">
        <v>12</v>
      </c>
      <c r="N2" s="7" t="s">
        <v>12</v>
      </c>
      <c r="O2" s="7" t="s">
        <v>13</v>
      </c>
    </row>
    <row r="3" spans="1:15" x14ac:dyDescent="0.35">
      <c r="A3" s="7" t="s">
        <v>14</v>
      </c>
      <c r="B3" s="7" t="s">
        <v>15</v>
      </c>
      <c r="C3" s="7" t="s">
        <v>15</v>
      </c>
      <c r="D3" s="7" t="s">
        <v>15</v>
      </c>
      <c r="E3" s="7" t="s">
        <v>15</v>
      </c>
      <c r="F3" s="7" t="s">
        <v>15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15</v>
      </c>
      <c r="L3" s="7" t="s">
        <v>15</v>
      </c>
      <c r="M3" s="7" t="s">
        <v>15</v>
      </c>
      <c r="N3" s="7" t="s">
        <v>15</v>
      </c>
      <c r="O3" s="7" t="s">
        <v>15</v>
      </c>
    </row>
    <row r="4" spans="1:15" x14ac:dyDescent="0.35">
      <c r="A4" s="7" t="s">
        <v>16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21</v>
      </c>
      <c r="N4" s="7" t="s">
        <v>22</v>
      </c>
      <c r="O4" s="7" t="s">
        <v>23</v>
      </c>
    </row>
    <row r="6" spans="1:15" x14ac:dyDescent="0.35">
      <c r="A6" s="7" t="s">
        <v>24</v>
      </c>
      <c r="B6">
        <v>1.2574175213447509</v>
      </c>
      <c r="C6">
        <v>1.2574175213447509</v>
      </c>
      <c r="D6">
        <v>5.2362184881578989E-2</v>
      </c>
      <c r="E6">
        <v>5.2362184881578989E-2</v>
      </c>
      <c r="F6">
        <v>8.1356693494737897E-2</v>
      </c>
      <c r="G6">
        <v>8.1356693494737897E-2</v>
      </c>
      <c r="H6">
        <v>0.39953805019864908</v>
      </c>
      <c r="I6">
        <v>0.62870876067237558</v>
      </c>
      <c r="J6">
        <v>0.62870876067237558</v>
      </c>
      <c r="K6">
        <v>1.2671648741342099E-2</v>
      </c>
      <c r="L6">
        <v>1.2671648741342099E-2</v>
      </c>
      <c r="M6">
        <v>1.5783198537979149E-2</v>
      </c>
      <c r="N6">
        <v>1.5783198537979149E-2</v>
      </c>
      <c r="O6">
        <v>0.1078752735536351</v>
      </c>
    </row>
    <row r="7" spans="1:15" x14ac:dyDescent="0.35">
      <c r="A7" s="7" t="s">
        <v>25</v>
      </c>
      <c r="B7">
        <v>4.3447698274398876</v>
      </c>
      <c r="C7">
        <v>4.3447698274398876</v>
      </c>
      <c r="D7">
        <v>4.3447698274398876</v>
      </c>
      <c r="E7">
        <v>4.3447698274398876</v>
      </c>
      <c r="F7">
        <v>0.35639999999999999</v>
      </c>
      <c r="G7">
        <v>0.35639999999999999</v>
      </c>
      <c r="H7">
        <v>-0.57690875343501569</v>
      </c>
      <c r="I7">
        <v>2.1723849137199438</v>
      </c>
      <c r="J7">
        <v>2.1723849137199438</v>
      </c>
      <c r="K7">
        <v>1.0514342982404521</v>
      </c>
      <c r="L7">
        <v>1.0514342982404521</v>
      </c>
      <c r="M7">
        <v>6.9141599999999998E-2</v>
      </c>
      <c r="N7">
        <v>6.9141599999999998E-2</v>
      </c>
      <c r="O7">
        <v>-0.15576536342745431</v>
      </c>
    </row>
    <row r="8" spans="1:15" x14ac:dyDescent="0.35">
      <c r="A8" s="7" t="s">
        <v>26</v>
      </c>
      <c r="B8">
        <v>9.6697451101519089E-2</v>
      </c>
      <c r="C8">
        <v>0.65342813956834978</v>
      </c>
      <c r="D8">
        <v>0.16078805875414329</v>
      </c>
      <c r="E8">
        <v>0.7175991866469752</v>
      </c>
      <c r="F8">
        <v>0.16078805875414329</v>
      </c>
      <c r="G8">
        <v>3.082383162026801E-2</v>
      </c>
      <c r="H8">
        <v>0.16078805875414329</v>
      </c>
      <c r="I8">
        <v>4.8348725550759537E-2</v>
      </c>
      <c r="J8">
        <v>0.32671406978417489</v>
      </c>
      <c r="K8">
        <v>3.8910710218502627E-2</v>
      </c>
      <c r="L8">
        <v>0.17365900316856839</v>
      </c>
      <c r="M8">
        <v>3.119288339830378E-2</v>
      </c>
      <c r="N8">
        <v>5.9798233343319957E-3</v>
      </c>
      <c r="O8">
        <v>4.3412775863618608E-2</v>
      </c>
    </row>
    <row r="9" spans="1:15" x14ac:dyDescent="0.35">
      <c r="A9" s="7" t="s">
        <v>27</v>
      </c>
      <c r="B9">
        <v>0.11025275835856729</v>
      </c>
      <c r="C9">
        <v>0.1098025533405296</v>
      </c>
      <c r="D9">
        <v>9.1724686825871191E-2</v>
      </c>
      <c r="E9">
        <v>9.1274481807833513E-2</v>
      </c>
      <c r="F9">
        <v>0.19724033470337229</v>
      </c>
      <c r="G9">
        <v>3.0206270624563391E-2</v>
      </c>
      <c r="H9">
        <v>6.6758970186164779E-2</v>
      </c>
      <c r="I9">
        <v>5.512637917928364E-2</v>
      </c>
      <c r="J9">
        <v>5.4901276670264801E-2</v>
      </c>
      <c r="K9">
        <v>2.219737421186083E-2</v>
      </c>
      <c r="L9">
        <v>2.2088424597495711E-2</v>
      </c>
      <c r="M9">
        <v>3.8264624932454222E-2</v>
      </c>
      <c r="N9">
        <v>5.860016501165295E-3</v>
      </c>
      <c r="O9">
        <v>1.8024921950264498E-2</v>
      </c>
    </row>
    <row r="10" spans="1:15" x14ac:dyDescent="0.35">
      <c r="A10" s="7" t="s">
        <v>28</v>
      </c>
      <c r="B10">
        <v>9.5010172054045307E-3</v>
      </c>
      <c r="C10">
        <v>1.9299440655921431E-3</v>
      </c>
      <c r="D10">
        <v>9.5010172054045307E-3</v>
      </c>
      <c r="E10">
        <v>1.9299440655921431E-3</v>
      </c>
      <c r="F10">
        <v>9.5010172054045307E-3</v>
      </c>
      <c r="G10">
        <v>3.2251323569196921E-3</v>
      </c>
      <c r="H10">
        <v>9.5010172054045307E-3</v>
      </c>
      <c r="I10">
        <v>4.7505086027022653E-3</v>
      </c>
      <c r="J10">
        <v>9.6497203279607166E-4</v>
      </c>
      <c r="K10">
        <v>2.2992461637078949E-3</v>
      </c>
      <c r="L10">
        <v>4.6704646387329892E-4</v>
      </c>
      <c r="M10">
        <v>1.843197337848477E-3</v>
      </c>
      <c r="N10">
        <v>6.2567567724242047E-4</v>
      </c>
      <c r="O10">
        <v>2.5652746454592201E-3</v>
      </c>
    </row>
    <row r="11" spans="1:15" x14ac:dyDescent="0.35">
      <c r="A11" s="7" t="s">
        <v>29</v>
      </c>
      <c r="B11">
        <v>-3.424666666666667</v>
      </c>
      <c r="C11">
        <v>-3.424666666666667</v>
      </c>
      <c r="D11">
        <v>-2.5630000000000002</v>
      </c>
      <c r="E11">
        <v>-2.5630000000000002</v>
      </c>
      <c r="F11">
        <v>-3.3586666666666671</v>
      </c>
      <c r="G11">
        <v>-3.3586666666666671</v>
      </c>
      <c r="H11">
        <v>-2.992</v>
      </c>
      <c r="I11">
        <v>-1.712333333333333</v>
      </c>
      <c r="J11">
        <v>-1.712333333333333</v>
      </c>
      <c r="K11">
        <v>-0.62024599999999996</v>
      </c>
      <c r="L11">
        <v>-0.62024599999999996</v>
      </c>
      <c r="M11">
        <v>-0.65158133333333335</v>
      </c>
      <c r="N11">
        <v>-0.65158133333333335</v>
      </c>
      <c r="O11">
        <v>-0.80783999999999989</v>
      </c>
    </row>
    <row r="12" spans="1:15" x14ac:dyDescent="0.35">
      <c r="A12" s="7" t="s">
        <v>30</v>
      </c>
      <c r="B12">
        <v>-2.5780070673472699</v>
      </c>
      <c r="C12">
        <v>-2.9091637933619752</v>
      </c>
      <c r="D12">
        <v>-1.8795096088146841</v>
      </c>
      <c r="E12">
        <v>-2.2106663348293831</v>
      </c>
      <c r="F12">
        <v>-1.8795096088146841</v>
      </c>
      <c r="G12">
        <v>0</v>
      </c>
      <c r="H12">
        <v>-1.8795096088146841</v>
      </c>
      <c r="I12">
        <v>-1.289003533673635</v>
      </c>
      <c r="J12">
        <v>-1.454581896680988</v>
      </c>
      <c r="K12">
        <v>-0.4548413253331533</v>
      </c>
      <c r="L12">
        <v>-0.53498125302871191</v>
      </c>
      <c r="M12">
        <v>-0.36462486411004702</v>
      </c>
      <c r="N12">
        <v>0</v>
      </c>
      <c r="O12">
        <v>-0.50746759437996458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87"/>
  <sheetViews>
    <sheetView tabSelected="1" zoomScale="68" zoomScaleNormal="68" workbookViewId="0">
      <selection activeCell="H5" sqref="H5"/>
    </sheetView>
  </sheetViews>
  <sheetFormatPr defaultRowHeight="14.5" x14ac:dyDescent="0.35"/>
  <cols>
    <col min="1" max="1" width="23.1796875" customWidth="1"/>
    <col min="9" max="9" width="3.6328125" customWidth="1"/>
  </cols>
  <sheetData>
    <row r="1" spans="1:16" x14ac:dyDescent="0.35">
      <c r="B1" t="s">
        <v>31</v>
      </c>
      <c r="J1" t="s">
        <v>32</v>
      </c>
    </row>
    <row r="2" spans="1:16" x14ac:dyDescent="0.35"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/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</row>
    <row r="3" spans="1:16" x14ac:dyDescent="0.35">
      <c r="A3" s="4" t="s">
        <v>33</v>
      </c>
    </row>
    <row r="4" spans="1:16" x14ac:dyDescent="0.35">
      <c r="A4" s="3" t="s">
        <v>34</v>
      </c>
      <c r="B4" s="8">
        <f>SUM(SA_biochar_CC_clean!B6:B12)</f>
        <v>-2.7468917154684482</v>
      </c>
      <c r="C4" s="8">
        <f>SUM(SA_biochar_CC_clean!C6:C12)</f>
        <v>-2.7365606069923527</v>
      </c>
      <c r="D4" s="8">
        <f>SUM(SA_biochar_CC_clean!D6:D12)</f>
        <v>-2.018103129150135</v>
      </c>
      <c r="E4" s="8">
        <f>SUM(SA_biochar_CC_clean!E6:E12)</f>
        <v>-2.0076915812480403</v>
      </c>
      <c r="F4" s="8">
        <f>SUM(SA_biochar_CC_clean!F6:F12)</f>
        <v>-3.0073968432234599</v>
      </c>
      <c r="G4" s="8">
        <f>SUM(SA_biochar_CC_clean!G6:G12)</f>
        <v>-2.8603109495779284</v>
      </c>
      <c r="H4" s="8">
        <f>SUM(SA_biochar_CC_clean!H6:H12)</f>
        <v>-3.3703621534762371</v>
      </c>
      <c r="I4" s="8"/>
      <c r="J4" s="8">
        <f>SUM(SA_biochar_CC_clean!I6:I12)</f>
        <v>-1.3734458577342237</v>
      </c>
      <c r="K4" s="8">
        <f>SUM(SA_biochar_CC_clean!J6:J12)</f>
        <v>-1.3682803034961759</v>
      </c>
      <c r="L4" s="8">
        <f>SUM(SA_biochar_CC_clean!K6:K12)</f>
        <v>-0.48838095725433267</v>
      </c>
      <c r="M4" s="8">
        <f>SUM(SA_biochar_CC_clean!L6:L12)</f>
        <v>-0.48586136266202562</v>
      </c>
      <c r="N4" s="8">
        <f>SUM(SA_biochar_CC_clean!M6:M12)</f>
        <v>-0.58343498758535117</v>
      </c>
      <c r="O4" s="8">
        <f>SUM(SA_biochar_CC_clean!N6:N12)</f>
        <v>-0.55490032421811808</v>
      </c>
      <c r="P4" s="8">
        <f>SUM(SA_biochar_CC_clean!O6:O12)</f>
        <v>-0.90999778143858412</v>
      </c>
    </row>
    <row r="5" spans="1:16" x14ac:dyDescent="0.35">
      <c r="A5" s="3" t="s">
        <v>35</v>
      </c>
      <c r="B5" s="8">
        <f>B4-SA_biochar_CC_clean!B11</f>
        <v>0.67777495119821873</v>
      </c>
      <c r="C5" s="8">
        <f>C4-SA_biochar_CC_clean!C11</f>
        <v>0.68810605967431426</v>
      </c>
      <c r="D5" s="8">
        <f>D4-SA_biochar_CC_clean!D11</f>
        <v>0.54489687084986516</v>
      </c>
      <c r="E5" s="8">
        <f>E4-SA_biochar_CC_clean!E11</f>
        <v>0.55530841875195991</v>
      </c>
      <c r="F5" s="8">
        <f>F4-SA_biochar_CC_clean!F11</f>
        <v>0.35126982344320723</v>
      </c>
      <c r="G5" s="8">
        <f>G4-SA_biochar_CC_clean!G11</f>
        <v>0.49835571708873871</v>
      </c>
      <c r="H5" s="8">
        <f>H4-SA_biochar_CC_clean!H11</f>
        <v>-0.37836215347623714</v>
      </c>
      <c r="I5" s="8"/>
      <c r="J5" s="8">
        <f>J4-SA_biochar_CC_clean!I11</f>
        <v>0.33888747559910937</v>
      </c>
      <c r="K5" s="8">
        <f>K4-SA_biochar_CC_clean!J11</f>
        <v>0.34405302983715713</v>
      </c>
      <c r="L5" s="8">
        <f>L4-SA_biochar_CC_clean!K11</f>
        <v>0.13186504274566729</v>
      </c>
      <c r="M5" s="8">
        <f>M4-SA_biochar_CC_clean!L11</f>
        <v>0.13438463733797434</v>
      </c>
      <c r="N5" s="8">
        <f>N4-SA_biochar_CC_clean!M11</f>
        <v>6.8146345747982173E-2</v>
      </c>
      <c r="O5" s="8">
        <f>O4-SA_biochar_CC_clean!N11</f>
        <v>9.6681009115215266E-2</v>
      </c>
      <c r="P5" s="8">
        <f>P4-SA_biochar_CC_clean!O11</f>
        <v>-0.10215778143858423</v>
      </c>
    </row>
    <row r="6" spans="1:16" x14ac:dyDescent="0.35">
      <c r="A6" s="5" t="s">
        <v>36</v>
      </c>
      <c r="B6" s="8">
        <f>MIN(B5:G5)</f>
        <v>0.35126982344320723</v>
      </c>
      <c r="C6" s="8">
        <f>MAX(B5:G5)</f>
        <v>0.68810605967431426</v>
      </c>
      <c r="D6" s="8"/>
      <c r="E6" s="8"/>
      <c r="F6" s="8"/>
      <c r="G6" s="8"/>
      <c r="H6" s="8"/>
      <c r="I6" s="8"/>
      <c r="J6" s="8">
        <f>MIN(J5:O5)</f>
        <v>6.8146345747982173E-2</v>
      </c>
      <c r="K6" s="8">
        <f>MAX(J5:O5)</f>
        <v>0.34405302983715713</v>
      </c>
      <c r="L6" s="8"/>
      <c r="M6" s="8"/>
      <c r="N6" s="8"/>
      <c r="O6" s="8"/>
      <c r="P6" s="8"/>
    </row>
    <row r="7" spans="1:16" x14ac:dyDescent="0.3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35">
      <c r="A8" s="4" t="s">
        <v>37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35">
      <c r="A9" s="3" t="s">
        <v>34</v>
      </c>
      <c r="B9" s="8">
        <f>SUM(SA_biochar_CC_dirty!B6:B12)</f>
        <v>-0.18403515856380759</v>
      </c>
      <c r="C9" s="8">
        <f>SUM(SA_biochar_CC_dirty!C6:C12)</f>
        <v>3.3517525730468289E-2</v>
      </c>
      <c r="D9" s="8">
        <f>SUM(SA_biochar_CC_dirty!D6:D12)</f>
        <v>0.21663616629220073</v>
      </c>
      <c r="E9" s="8">
        <f>SUM(SA_biochar_CC_dirty!E6:E12)</f>
        <v>0.43426929001248471</v>
      </c>
      <c r="F9" s="8">
        <f>SUM(SA_biochar_CC_dirty!F6:F12)</f>
        <v>-4.4328901713236935</v>
      </c>
      <c r="G9" s="8">
        <f>SUM(SA_biochar_CC_dirty!G6:G12)</f>
        <v>-2.8566547385701782</v>
      </c>
      <c r="H9" s="8">
        <f>SUM(SA_biochar_CC_dirty!H6:H12)</f>
        <v>-4.8118322659053376</v>
      </c>
      <c r="I9" s="8"/>
      <c r="J9" s="8">
        <f>SUM(SA_biochar_CC_dirty!I6:I12)</f>
        <v>-9.2017579281902906E-2</v>
      </c>
      <c r="K9" s="8">
        <f>SUM(SA_biochar_CC_dirty!J6:J12)</f>
        <v>1.6758762865234589E-2</v>
      </c>
      <c r="L9" s="8">
        <f>SUM(SA_biochar_CC_dirty!K6:K12)</f>
        <v>5.2425952242712348E-2</v>
      </c>
      <c r="M9" s="8">
        <f>SUM(SA_biochar_CC_dirty!L6:L12)</f>
        <v>0.1050931681830195</v>
      </c>
      <c r="N9" s="8">
        <f>SUM(SA_biochar_CC_dirty!M6:M12)</f>
        <v>-0.85998069323679471</v>
      </c>
      <c r="O9" s="8">
        <f>SUM(SA_biochar_CC_dirty!N6:N12)</f>
        <v>-0.55419101928261449</v>
      </c>
      <c r="P9" s="8">
        <f>SUM(SA_biochar_CC_dirty!O6:O12)</f>
        <v>-1.2991947117944413</v>
      </c>
    </row>
    <row r="10" spans="1:16" x14ac:dyDescent="0.35">
      <c r="A10" s="3" t="s">
        <v>35</v>
      </c>
      <c r="B10" s="8">
        <f>B9-SA_biochar_CC_dirty!B11</f>
        <v>3.2406315081028594</v>
      </c>
      <c r="C10" s="8">
        <f>C9-SA_biochar_CC_dirty!C11</f>
        <v>3.4581841923971353</v>
      </c>
      <c r="D10" s="8">
        <f>D9-SA_biochar_CC_dirty!D11</f>
        <v>2.7796361662922009</v>
      </c>
      <c r="E10" s="8">
        <f>E9-SA_biochar_CC_dirty!E11</f>
        <v>2.9972692900124849</v>
      </c>
      <c r="F10" s="8">
        <f>F9-SA_biochar_CC_dirty!F11</f>
        <v>-1.0742235046570263</v>
      </c>
      <c r="G10" s="8">
        <f>G9-SA_biochar_CC_dirty!G11</f>
        <v>0.50201192809648898</v>
      </c>
      <c r="H10" s="8">
        <f>H9-SA_biochar_CC_dirty!H11</f>
        <v>-1.8198322659053376</v>
      </c>
      <c r="I10" s="8"/>
      <c r="J10" s="8">
        <f>J9-SA_biochar_CC_dirty!I11</f>
        <v>1.6203157540514301</v>
      </c>
      <c r="K10" s="8">
        <f>K9-SA_biochar_CC_dirty!J11</f>
        <v>1.7290920961985676</v>
      </c>
      <c r="L10" s="8">
        <f>L9-SA_biochar_CC_dirty!K11</f>
        <v>0.67267195224271226</v>
      </c>
      <c r="M10" s="8">
        <f>M9-SA_biochar_CC_dirty!L11</f>
        <v>0.72533916818301947</v>
      </c>
      <c r="N10" s="8">
        <f>N9-SA_biochar_CC_dirty!M11</f>
        <v>-0.20839935990346137</v>
      </c>
      <c r="O10" s="8">
        <f>O9-SA_biochar_CC_dirty!N11</f>
        <v>9.7390314050718851E-2</v>
      </c>
      <c r="P10" s="8">
        <f>P9-SA_biochar_CC_dirty!O11</f>
        <v>-0.49135471179444146</v>
      </c>
    </row>
    <row r="12" spans="1:16" x14ac:dyDescent="0.35">
      <c r="B12" t="s">
        <v>38</v>
      </c>
      <c r="J12" t="s">
        <v>39</v>
      </c>
    </row>
    <row r="13" spans="1:16" x14ac:dyDescent="0.35">
      <c r="B13" t="s">
        <v>31</v>
      </c>
      <c r="J13" t="s">
        <v>32</v>
      </c>
    </row>
    <row r="14" spans="1:16" x14ac:dyDescent="0.35">
      <c r="A14" s="4" t="s">
        <v>40</v>
      </c>
      <c r="B14" s="2" t="s">
        <v>17</v>
      </c>
      <c r="C14" s="2" t="s">
        <v>18</v>
      </c>
      <c r="D14" s="2" t="s">
        <v>19</v>
      </c>
      <c r="E14" s="2" t="s">
        <v>20</v>
      </c>
      <c r="F14" s="2" t="s">
        <v>21</v>
      </c>
      <c r="G14" s="2" t="s">
        <v>22</v>
      </c>
      <c r="H14" s="2" t="s">
        <v>23</v>
      </c>
      <c r="I14" s="2"/>
      <c r="J14" s="2" t="s">
        <v>17</v>
      </c>
      <c r="K14" s="2" t="s">
        <v>18</v>
      </c>
      <c r="L14" s="2" t="s">
        <v>19</v>
      </c>
      <c r="M14" s="2" t="s">
        <v>20</v>
      </c>
      <c r="N14" s="2" t="s">
        <v>21</v>
      </c>
      <c r="O14" s="2" t="s">
        <v>22</v>
      </c>
      <c r="P14" s="2" t="s">
        <v>23</v>
      </c>
    </row>
    <row r="15" spans="1:16" x14ac:dyDescent="0.35">
      <c r="A15" s="6" t="s">
        <v>41</v>
      </c>
      <c r="B15" s="8">
        <f>SA_biochar_CC_clean!B6</f>
        <v>0.2694094495914669</v>
      </c>
      <c r="C15" s="8">
        <f>SA_biochar_CC_clean!C6</f>
        <v>0.2694094495914669</v>
      </c>
      <c r="D15" s="8">
        <f>SA_biochar_CC_clean!D6</f>
        <v>5.2362184881578989E-2</v>
      </c>
      <c r="E15" s="8">
        <f>SA_biochar_CC_clean!E6</f>
        <v>5.2362184881578989E-2</v>
      </c>
      <c r="F15" s="8">
        <f>SA_biochar_CC_clean!F6</f>
        <v>8.1356693494737925E-2</v>
      </c>
      <c r="G15" s="8">
        <f>SA_biochar_CC_clean!G6</f>
        <v>8.1356693494737925E-2</v>
      </c>
      <c r="H15" s="8">
        <f>SA_biochar_CC_clean!H6</f>
        <v>0.39953805019864908</v>
      </c>
      <c r="I15" s="8"/>
      <c r="J15" s="8">
        <f>SA_biochar_CC_clean!I6</f>
        <v>0.13470472479573339</v>
      </c>
      <c r="K15" s="8">
        <f>SA_biochar_CC_clean!J6</f>
        <v>0.13470472479573339</v>
      </c>
      <c r="L15" s="8">
        <f>SA_biochar_CC_clean!K6</f>
        <v>1.2671648741342099E-2</v>
      </c>
      <c r="M15" s="8">
        <f>SA_biochar_CC_clean!L6</f>
        <v>1.2671648741342099E-2</v>
      </c>
      <c r="N15" s="8">
        <f>SA_biochar_CC_clean!M6</f>
        <v>1.578319853797916E-2</v>
      </c>
      <c r="O15" s="8">
        <f>SA_biochar_CC_clean!N6</f>
        <v>1.578319853797916E-2</v>
      </c>
      <c r="P15" s="8">
        <f>SA_biochar_CC_clean!O6</f>
        <v>0.1078752735536351</v>
      </c>
    </row>
    <row r="16" spans="1:16" x14ac:dyDescent="0.35">
      <c r="A16" s="6" t="s">
        <v>27</v>
      </c>
      <c r="B16" s="8">
        <f>SA_biochar_CC_clean!B9</f>
        <v>0.21658417307430719</v>
      </c>
      <c r="C16" s="8">
        <f>SA_biochar_CC_clean!C9</f>
        <v>0.20268353420600149</v>
      </c>
      <c r="D16" s="8">
        <f>SA_biochar_CC_clean!D9</f>
        <v>0.20106617913799901</v>
      </c>
      <c r="E16" s="8">
        <f>SA_biochar_CC_clean!E9</f>
        <v>0.18716554026969329</v>
      </c>
      <c r="F16" s="8">
        <f>SA_biochar_CC_clean!F9</f>
        <v>9.647184462161916E-2</v>
      </c>
      <c r="G16" s="8">
        <f>SA_biochar_CC_clean!G9</f>
        <v>2.6550059616813081E-2</v>
      </c>
      <c r="H16" s="8">
        <f>SA_biochar_CC_clean!H9</f>
        <v>-1.8032735566720439E-2</v>
      </c>
      <c r="I16" s="8"/>
      <c r="J16" s="8">
        <f>SA_biochar_CC_clean!I9</f>
        <v>0.1082920865371536</v>
      </c>
      <c r="K16" s="8">
        <f>SA_biochar_CC_clean!J9</f>
        <v>0.1013417671030008</v>
      </c>
      <c r="L16" s="8">
        <f>SA_biochar_CC_clean!K9</f>
        <v>4.8658015351395682E-2</v>
      </c>
      <c r="M16" s="8">
        <f>SA_biochar_CC_clean!L9</f>
        <v>4.5294060745265687E-2</v>
      </c>
      <c r="N16" s="8">
        <f>SA_biochar_CC_clean!M9</f>
        <v>1.871553785659414E-2</v>
      </c>
      <c r="O16" s="8">
        <f>SA_biochar_CC_clean!N9</f>
        <v>5.1507115656617324E-3</v>
      </c>
      <c r="P16" s="8">
        <f>SA_biochar_CC_clean!O9</f>
        <v>-4.8688386030145076E-3</v>
      </c>
    </row>
    <row r="17" spans="1:16" x14ac:dyDescent="0.35">
      <c r="A17" s="6" t="s">
        <v>28</v>
      </c>
      <c r="B17" s="8">
        <f>SA_biochar_CC_clean!B10</f>
        <v>9.5010172054045307E-3</v>
      </c>
      <c r="C17" s="8">
        <f>SA_biochar_CC_clean!C10</f>
        <v>1.9299440655921431E-3</v>
      </c>
      <c r="D17" s="8">
        <f>SA_biochar_CC_clean!D10</f>
        <v>9.5010172054045307E-3</v>
      </c>
      <c r="E17" s="8">
        <f>SA_biochar_CC_clean!E10</f>
        <v>1.9299440655921431E-3</v>
      </c>
      <c r="F17" s="8">
        <f>SA_biochar_CC_clean!F10</f>
        <v>9.5010172054045307E-3</v>
      </c>
      <c r="G17" s="8">
        <f>SA_biochar_CC_clean!G10</f>
        <v>3.2251323569196921E-3</v>
      </c>
      <c r="H17" s="8">
        <f>SA_biochar_CC_clean!H10</f>
        <v>9.5010172054045307E-3</v>
      </c>
      <c r="I17" s="8"/>
      <c r="J17" s="8">
        <f>SA_biochar_CC_clean!I10</f>
        <v>4.7505086027022653E-3</v>
      </c>
      <c r="K17" s="8">
        <f>SA_biochar_CC_clean!J10</f>
        <v>9.6497203279607166E-4</v>
      </c>
      <c r="L17" s="8">
        <f>SA_biochar_CC_clean!K10</f>
        <v>2.2992461637078949E-3</v>
      </c>
      <c r="M17" s="8">
        <f>SA_biochar_CC_clean!L10</f>
        <v>4.6704646387329892E-4</v>
      </c>
      <c r="N17" s="8">
        <f>SA_biochar_CC_clean!M10</f>
        <v>1.843197337848477E-3</v>
      </c>
      <c r="O17" s="8">
        <f>SA_biochar_CC_clean!N10</f>
        <v>6.2567567724242047E-4</v>
      </c>
      <c r="P17" s="8">
        <f>SA_biochar_CC_clean!O10</f>
        <v>2.5652746454592201E-3</v>
      </c>
    </row>
    <row r="18" spans="1:16" x14ac:dyDescent="0.35">
      <c r="A18" s="6" t="s">
        <v>26</v>
      </c>
      <c r="B18" s="8">
        <f>SA_biochar_CC_clean!B8</f>
        <v>4.0741529253026119E-2</v>
      </c>
      <c r="C18" s="8">
        <f>SA_biochar_CC_clean!C8</f>
        <v>0.11530538291121931</v>
      </c>
      <c r="D18" s="8">
        <f>SA_biochar_CC_clean!D8</f>
        <v>5.0234335370348063E-2</v>
      </c>
      <c r="E18" s="8">
        <f>SA_biochar_CC_clean!E8</f>
        <v>0.1248786284545403</v>
      </c>
      <c r="F18" s="8">
        <f>SA_biochar_CC_clean!F8</f>
        <v>5.0234335370348063E-2</v>
      </c>
      <c r="G18" s="8">
        <f>SA_biochar_CC_clean!G8</f>
        <v>3.082383162026801E-2</v>
      </c>
      <c r="H18" s="8">
        <f>SA_biochar_CC_clean!H8</f>
        <v>5.0234335370348063E-2</v>
      </c>
      <c r="I18" s="8"/>
      <c r="J18" s="8">
        <f>SA_biochar_CC_clean!I8</f>
        <v>2.037076462651306E-2</v>
      </c>
      <c r="K18" s="8">
        <f>SA_biochar_CC_clean!J8</f>
        <v>5.7652691455609667E-2</v>
      </c>
      <c r="L18" s="8">
        <f>SA_biochar_CC_clean!K8</f>
        <v>1.215670915962422E-2</v>
      </c>
      <c r="M18" s="8">
        <f>SA_biochar_CC_clean!L8</f>
        <v>3.0220628085998909E-2</v>
      </c>
      <c r="N18" s="8">
        <f>SA_biochar_CC_clean!M8</f>
        <v>9.7454610618475154E-3</v>
      </c>
      <c r="O18" s="8">
        <f>SA_biochar_CC_clean!N8</f>
        <v>5.9798233343319957E-3</v>
      </c>
      <c r="P18" s="8">
        <f>SA_biochar_CC_clean!O8</f>
        <v>1.356327054999395E-2</v>
      </c>
    </row>
    <row r="19" spans="1:16" x14ac:dyDescent="0.35">
      <c r="A19" s="6" t="s">
        <v>42</v>
      </c>
      <c r="B19" s="9">
        <f t="shared" ref="B19:H19" si="0">SUM(B15:B18)</f>
        <v>0.53623616912420469</v>
      </c>
      <c r="C19" s="9">
        <f t="shared" si="0"/>
        <v>0.58932831077427983</v>
      </c>
      <c r="D19" s="9">
        <f t="shared" si="0"/>
        <v>0.3131637165953306</v>
      </c>
      <c r="E19" s="9">
        <f t="shared" si="0"/>
        <v>0.36633629767140469</v>
      </c>
      <c r="F19" s="9">
        <f t="shared" si="0"/>
        <v>0.23756389069210965</v>
      </c>
      <c r="G19" s="9">
        <f t="shared" si="0"/>
        <v>0.14195571708873872</v>
      </c>
      <c r="H19" s="9">
        <f t="shared" si="0"/>
        <v>0.44124066720768124</v>
      </c>
      <c r="I19" s="8"/>
      <c r="J19" s="9">
        <f t="shared" ref="J19:P19" si="1">SUM(J15:J18)</f>
        <v>0.26811808456210229</v>
      </c>
      <c r="K19" s="9">
        <f t="shared" si="1"/>
        <v>0.29466415538713997</v>
      </c>
      <c r="L19" s="9">
        <f t="shared" si="1"/>
        <v>7.5785619416069899E-2</v>
      </c>
      <c r="M19" s="9">
        <f t="shared" si="1"/>
        <v>8.8653384036479987E-2</v>
      </c>
      <c r="N19" s="9">
        <f t="shared" si="1"/>
        <v>4.6087394794269293E-2</v>
      </c>
      <c r="O19" s="9">
        <f t="shared" si="1"/>
        <v>2.7539409115215307E-2</v>
      </c>
      <c r="P19" s="9">
        <f t="shared" si="1"/>
        <v>0.11913498014607377</v>
      </c>
    </row>
    <row r="20" spans="1:16" x14ac:dyDescent="0.3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5">
      <c r="A21" s="6" t="s">
        <v>25</v>
      </c>
      <c r="B21" s="8">
        <f>SA_biochar_CC_clean!B7</f>
        <v>0.4744272215034373</v>
      </c>
      <c r="C21" s="8">
        <f>SA_biochar_CC_clean!C7</f>
        <v>0.4744272215034373</v>
      </c>
      <c r="D21" s="8">
        <f>SA_biochar_CC_clean!D7</f>
        <v>0.4744272215034373</v>
      </c>
      <c r="E21" s="8">
        <f>SA_biochar_CC_clean!E7</f>
        <v>0.4744272215034373</v>
      </c>
      <c r="F21" s="8">
        <f>SA_biochar_CC_clean!F7</f>
        <v>0.35639999999999999</v>
      </c>
      <c r="G21" s="8">
        <f>SA_biochar_CC_clean!G7</f>
        <v>0.35639999999999999</v>
      </c>
      <c r="H21" s="8">
        <f>SA_biochar_CC_clean!H7</f>
        <v>-0.57690875343501569</v>
      </c>
      <c r="I21" s="8"/>
      <c r="J21" s="8">
        <f>SA_biochar_CC_clean!I7</f>
        <v>0.23721361075171871</v>
      </c>
      <c r="K21" s="8">
        <f>SA_biochar_CC_clean!J7</f>
        <v>0.23721361075171871</v>
      </c>
      <c r="L21" s="8">
        <f>SA_biochar_CC_clean!K7</f>
        <v>0.1148113876038318</v>
      </c>
      <c r="M21" s="8">
        <f>SA_biochar_CC_clean!L7</f>
        <v>0.1148113876038318</v>
      </c>
      <c r="N21" s="8">
        <f>SA_biochar_CC_clean!M7</f>
        <v>6.9141599999999998E-2</v>
      </c>
      <c r="O21" s="8">
        <f>SA_biochar_CC_clean!N7</f>
        <v>6.9141599999999998E-2</v>
      </c>
      <c r="P21" s="8">
        <f>SA_biochar_CC_clean!O7</f>
        <v>-0.15576536342745431</v>
      </c>
    </row>
    <row r="22" spans="1:16" x14ac:dyDescent="0.35">
      <c r="A22" s="6" t="s">
        <v>43</v>
      </c>
      <c r="B22" s="8">
        <f>SA_biochar_CC_clean!B12</f>
        <v>-0.33288843942942348</v>
      </c>
      <c r="C22" s="8">
        <f>SA_biochar_CC_clean!C12</f>
        <v>-0.37564947260340309</v>
      </c>
      <c r="D22" s="8">
        <f>SA_biochar_CC_clean!D12</f>
        <v>-0.24269406724890241</v>
      </c>
      <c r="E22" s="8">
        <f>SA_biochar_CC_clean!E12</f>
        <v>-0.28545510042288208</v>
      </c>
      <c r="F22" s="8">
        <f>SA_biochar_CC_clean!F12</f>
        <v>-0.24269406724890241</v>
      </c>
      <c r="G22" s="8">
        <f>SA_biochar_CC_clean!G12</f>
        <v>0</v>
      </c>
      <c r="H22" s="8">
        <f>SA_biochar_CC_clean!H12</f>
        <v>-0.24269406724890241</v>
      </c>
      <c r="I22" s="8"/>
      <c r="J22" s="8">
        <f>SA_biochar_CC_clean!I12</f>
        <v>-0.16644421971471179</v>
      </c>
      <c r="K22" s="8">
        <f>SA_biochar_CC_clean!J12</f>
        <v>-0.1878247363017016</v>
      </c>
      <c r="L22" s="8">
        <f>SA_biochar_CC_clean!K12</f>
        <v>-5.8731964274234362E-2</v>
      </c>
      <c r="M22" s="8">
        <f>SA_biochar_CC_clean!L12</f>
        <v>-6.9080134302337448E-2</v>
      </c>
      <c r="N22" s="8">
        <f>SA_biochar_CC_clean!M12</f>
        <v>-4.7082649046287069E-2</v>
      </c>
      <c r="O22" s="8">
        <f>SA_biochar_CC_clean!N12</f>
        <v>0</v>
      </c>
      <c r="P22" s="8">
        <f>SA_biochar_CC_clean!O12</f>
        <v>-6.552739815720364E-2</v>
      </c>
    </row>
    <row r="23" spans="1:16" x14ac:dyDescent="0.35">
      <c r="A23" s="6" t="s">
        <v>42</v>
      </c>
      <c r="B23" s="10">
        <f t="shared" ref="B23:H23" si="2">SUM(B19,B21:B22)</f>
        <v>0.6777749511982184</v>
      </c>
      <c r="C23" s="10">
        <f t="shared" si="2"/>
        <v>0.68810605967431393</v>
      </c>
      <c r="D23" s="10">
        <f t="shared" si="2"/>
        <v>0.54489687084986549</v>
      </c>
      <c r="E23" s="10">
        <f t="shared" si="2"/>
        <v>0.55530841875195991</v>
      </c>
      <c r="F23" s="10">
        <f t="shared" si="2"/>
        <v>0.35126982344320723</v>
      </c>
      <c r="G23" s="10">
        <f t="shared" si="2"/>
        <v>0.49835571708873871</v>
      </c>
      <c r="H23" s="8">
        <f t="shared" si="2"/>
        <v>-0.37836215347623686</v>
      </c>
      <c r="I23" s="8"/>
      <c r="J23" s="8">
        <f t="shared" ref="J23:P23" si="3">SUM(J19,J21:J22)</f>
        <v>0.33888747559910914</v>
      </c>
      <c r="K23" s="8">
        <f t="shared" si="3"/>
        <v>0.34405302983715713</v>
      </c>
      <c r="L23" s="8">
        <f t="shared" si="3"/>
        <v>0.13186504274566735</v>
      </c>
      <c r="M23" s="8">
        <f t="shared" si="3"/>
        <v>0.13438463733797434</v>
      </c>
      <c r="N23" s="8">
        <f t="shared" si="3"/>
        <v>6.8146345747982229E-2</v>
      </c>
      <c r="O23" s="8">
        <f t="shared" si="3"/>
        <v>9.6681009115215308E-2</v>
      </c>
      <c r="P23" s="8">
        <f t="shared" si="3"/>
        <v>-0.10215778143858419</v>
      </c>
    </row>
    <row r="24" spans="1:16" x14ac:dyDescent="0.3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35">
      <c r="A25" s="6" t="s">
        <v>44</v>
      </c>
      <c r="B25" s="8">
        <f>SA_biochar_CC_clean!B11</f>
        <v>-3.424666666666667</v>
      </c>
      <c r="C25" s="8">
        <f>SA_biochar_CC_clean!C11</f>
        <v>-3.424666666666667</v>
      </c>
      <c r="D25" s="8">
        <f>SA_biochar_CC_clean!D11</f>
        <v>-2.5630000000000002</v>
      </c>
      <c r="E25" s="8">
        <f>SA_biochar_CC_clean!E11</f>
        <v>-2.5630000000000002</v>
      </c>
      <c r="F25" s="8">
        <f>SA_biochar_CC_clean!F11</f>
        <v>-3.3586666666666671</v>
      </c>
      <c r="G25" s="8">
        <f>SA_biochar_CC_clean!G11</f>
        <v>-3.3586666666666671</v>
      </c>
      <c r="H25" s="8">
        <f>SA_biochar_CC_clean!H11</f>
        <v>-2.992</v>
      </c>
      <c r="I25" s="8"/>
      <c r="J25" s="8">
        <f>SA_biochar_CC_clean!I11</f>
        <v>-1.712333333333333</v>
      </c>
      <c r="K25" s="8">
        <f>SA_biochar_CC_clean!J11</f>
        <v>-1.712333333333333</v>
      </c>
      <c r="L25" s="8">
        <f>SA_biochar_CC_clean!K11</f>
        <v>-0.62024599999999996</v>
      </c>
      <c r="M25" s="8">
        <f>SA_biochar_CC_clean!L11</f>
        <v>-0.62024599999999996</v>
      </c>
      <c r="N25" s="8">
        <f>SA_biochar_CC_clean!M11</f>
        <v>-0.65158133333333335</v>
      </c>
      <c r="O25" s="8">
        <f>SA_biochar_CC_clean!N11</f>
        <v>-0.65158133333333335</v>
      </c>
      <c r="P25" s="8">
        <f>SA_biochar_CC_clean!O11</f>
        <v>-0.80783999999999989</v>
      </c>
    </row>
    <row r="26" spans="1:16" x14ac:dyDescent="0.3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35">
      <c r="A27" s="6" t="s">
        <v>45</v>
      </c>
      <c r="B27" s="8">
        <f t="shared" ref="B27:H27" si="4">SUM(B23:B25)</f>
        <v>-2.7468917154684487</v>
      </c>
      <c r="C27" s="8">
        <f t="shared" si="4"/>
        <v>-2.7365606069923532</v>
      </c>
      <c r="D27" s="8">
        <f t="shared" si="4"/>
        <v>-2.0181031291501346</v>
      </c>
      <c r="E27" s="8">
        <f t="shared" si="4"/>
        <v>-2.0076915812480403</v>
      </c>
      <c r="F27" s="8">
        <f t="shared" si="4"/>
        <v>-3.0073968432234599</v>
      </c>
      <c r="G27" s="8">
        <f t="shared" si="4"/>
        <v>-2.8603109495779284</v>
      </c>
      <c r="H27" s="8">
        <f t="shared" si="4"/>
        <v>-3.3703621534762367</v>
      </c>
      <c r="I27" s="8"/>
      <c r="J27" s="8">
        <f t="shared" ref="J27:P27" si="5">SUM(J23:J25)</f>
        <v>-1.3734458577342239</v>
      </c>
      <c r="K27" s="8">
        <f t="shared" si="5"/>
        <v>-1.3682803034961759</v>
      </c>
      <c r="L27" s="8">
        <f t="shared" si="5"/>
        <v>-0.48838095725433261</v>
      </c>
      <c r="M27" s="8">
        <f t="shared" si="5"/>
        <v>-0.48586136266202562</v>
      </c>
      <c r="N27" s="8">
        <f t="shared" si="5"/>
        <v>-0.58343498758535106</v>
      </c>
      <c r="O27" s="8">
        <f t="shared" si="5"/>
        <v>-0.55490032421811808</v>
      </c>
      <c r="P27" s="8">
        <f t="shared" si="5"/>
        <v>-0.90999778143858412</v>
      </c>
    </row>
    <row r="30" spans="1:16" x14ac:dyDescent="0.35">
      <c r="B30" s="1">
        <f>AVERAGE(B23:G23)</f>
        <v>0.55261864016771722</v>
      </c>
      <c r="C30" t="s">
        <v>46</v>
      </c>
    </row>
    <row r="31" spans="1:16" x14ac:dyDescent="0.35">
      <c r="C31" t="s">
        <v>47</v>
      </c>
    </row>
    <row r="3587" spans="11:11" x14ac:dyDescent="0.35">
      <c r="K3587" s="11" t="s">
        <v>48</v>
      </c>
    </row>
  </sheetData>
  <hyperlinks>
    <hyperlink ref="K3587" r:id="rId1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SA_biochar_CC_clean</vt:lpstr>
      <vt:lpstr>SA_biochar_CC_dirty</vt:lpstr>
      <vt:lpstr>PaperAnalysis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Sebastian Azzi</cp:lastModifiedBy>
  <dcterms:created xsi:type="dcterms:W3CDTF">2021-02-08T13:27:14Z</dcterms:created>
  <dcterms:modified xsi:type="dcterms:W3CDTF">2021-09-10T14:43:53Z</dcterms:modified>
</cp:coreProperties>
</file>