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zzi\Box Sync\KTH_PhD_HeavyData\P5_uppsala\img\"/>
    </mc:Choice>
  </mc:AlternateContent>
  <bookViews>
    <workbookView minimized="1" xWindow="0" yWindow="0" windowWidth="23040" windowHeight="10450" tabRatio="996" firstSheet="15" activeTab="17"/>
  </bookViews>
  <sheets>
    <sheet name="greenroof" sheetId="1" r:id="rId1"/>
    <sheet name="treeplanting" sheetId="2" r:id="rId2"/>
    <sheet name="pavingstone" sheetId="3" r:id="rId3"/>
    <sheet name="biofilter" sheetId="4" r:id="rId4"/>
    <sheet name="landscapingsoil" sheetId="5" r:id="rId5"/>
    <sheet name="ranking" sheetId="6" r:id="rId6"/>
    <sheet name="SA_landscaping_soils" sheetId="7" r:id="rId7"/>
    <sheet name="pigiron" sheetId="8" r:id="rId8"/>
    <sheet name="AllInOneCC" sheetId="9" r:id="rId9"/>
    <sheet name="AllInOne_CC" sheetId="10" r:id="rId10"/>
    <sheet name="ranking_CC" sheetId="11" r:id="rId11"/>
    <sheet name="ranking_CC_dirty" sheetId="12" r:id="rId12"/>
    <sheet name="ranking_CExD" sheetId="13" r:id="rId13"/>
    <sheet name="treeplanting_XZR" sheetId="14" r:id="rId14"/>
    <sheet name="treeplanting_XZR_all" sheetId="15" r:id="rId15"/>
    <sheet name="raw_usesZ_all" sheetId="16" r:id="rId16"/>
    <sheet name="raw_usesNZ_all" sheetId="17" r:id="rId17"/>
    <sheet name="AllInOneZNZ_CC" sheetId="18" r:id="rId18"/>
    <sheet name="ranking_CC_Z_debug" sheetId="19" r:id="rId19"/>
    <sheet name="ranking_CC_Z" sheetId="20" r:id="rId20"/>
    <sheet name="ranking_CC_Z_dirty" sheetId="21" r:id="rId21"/>
    <sheet name="raw_ranking_Z_CC_clean" sheetId="22" r:id="rId22"/>
    <sheet name="raw_ranking_Z_CC_dirty" sheetId="23" r:id="rId23"/>
    <sheet name="ranking_h_CC_Z_dirty" sheetId="24" r:id="rId24"/>
    <sheet name="ranking_h_CC_Z" sheetId="25" r:id="rId25"/>
    <sheet name="ranking_h_CC_Z_combined" sheetId="26" r:id="rId26"/>
  </sheets>
  <calcPr calcId="162913" iterate="1" iterateDelta="1E-4"/>
</workbook>
</file>

<file path=xl/calcChain.xml><?xml version="1.0" encoding="utf-8"?>
<calcChain xmlns="http://schemas.openxmlformats.org/spreadsheetml/2006/main">
  <c r="AH21" i="18" l="1"/>
  <c r="F22" i="18"/>
  <c r="AH17" i="18"/>
  <c r="Z17" i="18"/>
  <c r="R17" i="18"/>
  <c r="J17" i="18"/>
  <c r="B17" i="18"/>
  <c r="AH16" i="18" l="1"/>
  <c r="J16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G15" i="18"/>
  <c r="F15" i="18"/>
  <c r="E15" i="18"/>
  <c r="D15" i="18"/>
  <c r="C15" i="18"/>
  <c r="B15" i="18"/>
  <c r="H15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W14" i="18"/>
  <c r="B14" i="18"/>
  <c r="L29" i="19"/>
  <c r="K29" i="19"/>
  <c r="J29" i="19"/>
  <c r="I29" i="19"/>
  <c r="H29" i="19"/>
  <c r="G29" i="19"/>
  <c r="L27" i="19"/>
  <c r="K27" i="19"/>
  <c r="J27" i="19"/>
  <c r="L26" i="19"/>
  <c r="K26" i="19"/>
  <c r="J26" i="19"/>
  <c r="I26" i="19"/>
  <c r="I27" i="19" s="1"/>
  <c r="H26" i="19"/>
  <c r="H27" i="19" s="1"/>
  <c r="G26" i="19"/>
  <c r="G27" i="19" s="1"/>
  <c r="C18" i="19"/>
  <c r="C20" i="19" s="1"/>
  <c r="B18" i="19"/>
  <c r="B20" i="19" s="1"/>
  <c r="B19" i="19" l="1"/>
  <c r="C19" i="19"/>
</calcChain>
</file>

<file path=xl/sharedStrings.xml><?xml version="1.0" encoding="utf-8"?>
<sst xmlns="http://schemas.openxmlformats.org/spreadsheetml/2006/main" count="1191" uniqueCount="169">
  <si>
    <t>FU</t>
  </si>
  <si>
    <t>use_2_green-roof_e302368a5d03433ab836dc3e4e52209d</t>
  </si>
  <si>
    <t>use_2_green-roof_e302368a5d03433ab836dc3e4e52209d_copy1</t>
  </si>
  <si>
    <t>use_2_green-roof_a1cca9dc76aa4240baaac0e39987535a</t>
  </si>
  <si>
    <t>Impact</t>
  </si>
  <si>
    <t>('IPCC 2013', 'climate change', 'GWP 100a')</t>
  </si>
  <si>
    <t>Units</t>
  </si>
  <si>
    <t>g $CO_2$-eq</t>
  </si>
  <si>
    <t>Chart names</t>
  </si>
  <si>
    <t>Biochar</t>
  </si>
  <si>
    <t>Reference</t>
  </si>
  <si>
    <t>Diff</t>
  </si>
  <si>
    <t>Supply of other material</t>
  </si>
  <si>
    <t>Supply of Biochar</t>
  </si>
  <si>
    <t>Transport</t>
  </si>
  <si>
    <t>Machinery</t>
  </si>
  <si>
    <t>Use phase</t>
  </si>
  <si>
    <t>Disposal</t>
  </si>
  <si>
    <t>Other</t>
  </si>
  <si>
    <t>C-sink</t>
  </si>
  <si>
    <t>establishment of new tree, in hard surface area, in biochar-makadam</t>
  </si>
  <si>
    <t>establishment of new tree, in hard surface area, in soil-makadam</t>
  </si>
  <si>
    <t>kg $CO_2$-eq</t>
  </si>
  <si>
    <t>Biochar 1</t>
  </si>
  <si>
    <t>Biochar 2</t>
  </si>
  <si>
    <t>use_3_charcrete_0a120d6c00974a93b39f06135245afb5_copy2</t>
  </si>
  <si>
    <t>use_3_charcrete_0a120d6c00974a93b39f06135245afb5_copy3</t>
  </si>
  <si>
    <t>use_3_charcrete_0a120d6c00974a93b39f06135245afb5_copy4</t>
  </si>
  <si>
    <t>Difference</t>
  </si>
  <si>
    <t>use_4_filter_30135c6636c24eccb48ee99d7339bc28</t>
  </si>
  <si>
    <t>use_4_filter_30135c6636c24eccb48ee99d7339bc28_copy1</t>
  </si>
  <si>
    <t>use_4_filter_8731f62fbce84abb932cab002e344f75</t>
  </si>
  <si>
    <t>Disposal of other material - avoided energy</t>
  </si>
  <si>
    <t>Disposal of other material</t>
  </si>
  <si>
    <t>use_6_soil private_prodsoilmix_typ-a-bc1_copy1</t>
  </si>
  <si>
    <t>use_6_soil private_2f882b28a77144e7ae6d1f01a51f1109</t>
  </si>
  <si>
    <t>use_6_soil private_2f882b28a77144e7ae6d1f01a51f1109_copy2</t>
  </si>
  <si>
    <t>ranking_374d05293d2d4093929af502e15c8e91_copy1</t>
  </si>
  <si>
    <t>ranking_374d05293d2d4093929af502e15c8e91</t>
  </si>
  <si>
    <t>ranking_08adca5f39ab4b7ca8004b04de610a1d</t>
  </si>
  <si>
    <t>ranking_1295b5f1e19541c38ca14b8e4362c3d0_copy1</t>
  </si>
  <si>
    <t>ranking_1295b5f1e19541c38ca14b8e4362c3d0_copy2</t>
  </si>
  <si>
    <t>ranking_11b75675805e4ed7aa45b45bb76729fc</t>
  </si>
  <si>
    <t>FU_amount</t>
  </si>
  <si>
    <t>1.8508136882555999</t>
  </si>
  <si>
    <t>66659.41189474074</t>
  </si>
  <si>
    <t>6.974392286792085</t>
  </si>
  <si>
    <t>1407.657693218082</t>
  </si>
  <si>
    <t>127272.72627867512</t>
  </si>
  <si>
    <t>2159.8272160472693</t>
  </si>
  <si>
    <t>Tree</t>
  </si>
  <si>
    <t>Roof</t>
  </si>
  <si>
    <t>Soil</t>
  </si>
  <si>
    <t>Charcrete</t>
  </si>
  <si>
    <t>Water</t>
  </si>
  <si>
    <t>Pig iron</t>
  </si>
  <si>
    <t>Production of biochar</t>
  </si>
  <si>
    <t>Production of other materials</t>
  </si>
  <si>
    <t>Transport &amp; Machinery</t>
  </si>
  <si>
    <t>('SA_SoilMixes', 'prodsoilmix_typ-a')</t>
  </si>
  <si>
    <t>('SA_SoilMixes', 'prodsoilmix_typ-a-bc1')</t>
  </si>
  <si>
    <t>('SA_SoilMixes', 'prodsoilmix_typ-a-bc2')</t>
  </si>
  <si>
    <t>('SA_SoilMixes', 'prodsoilmix_typ-a-bc3')</t>
  </si>
  <si>
    <t>('SA_SoilMixes', 'prodsoilmix_typ-a-bc4')</t>
  </si>
  <si>
    <t>('SA_SoilMixes', 'prodsoilmix_typ-a-bc5')</t>
  </si>
  <si>
    <t>('SA_SoilMixes', 'prodsoilmix_typ-a-bc6')</t>
  </si>
  <si>
    <t>('SA_SoilMixes', 'prodsoilmix_typ-a-bc7')</t>
  </si>
  <si>
    <t>('SA_SoilMixes', 'prodsoilmix_typ-a-bc8')</t>
  </si>
  <si>
    <t>a</t>
  </si>
  <si>
    <t>bc1</t>
  </si>
  <si>
    <t>bc2</t>
  </si>
  <si>
    <t>bc3</t>
  </si>
  <si>
    <t>bc4</t>
  </si>
  <si>
    <t>bc5</t>
  </si>
  <si>
    <t>bc6</t>
  </si>
  <si>
    <t>bc7</t>
  </si>
  <si>
    <t>bc8</t>
  </si>
  <si>
    <t>Supply of biomass</t>
  </si>
  <si>
    <t>Supply of biochar</t>
  </si>
  <si>
    <t>RLU</t>
  </si>
  <si>
    <t>Energy substitution</t>
  </si>
  <si>
    <t>use_7_benchmark_6e4cc8833542594371585b1a6b98176b_copy2</t>
  </si>
  <si>
    <t>use_7_benchmark_b484cb24d71747a3aed59aa5c4c69337</t>
  </si>
  <si>
    <t>use_7_benchmark_e0969c3ba0cf4d1f9b660ff290d09019</t>
  </si>
  <si>
    <t>Bio-coal</t>
  </si>
  <si>
    <t>use_1_tree-planting_457ebe30710a4be1a46e76b7df7383a5_copy2</t>
  </si>
  <si>
    <t>use_1_tree-planting_457ebe30710a4be1a46e76b7df7383a5_copy6</t>
  </si>
  <si>
    <t>use_1_tree-planting_573b884ee7e843cbaaf0dc58eac45738</t>
  </si>
  <si>
    <t>1</t>
  </si>
  <si>
    <t>B</t>
  </si>
  <si>
    <t>R</t>
  </si>
  <si>
    <t>D</t>
  </si>
  <si>
    <t>use_1Z_tree-planting-macadam</t>
  </si>
  <si>
    <t>use_2Z_green-roof</t>
  </si>
  <si>
    <t>use_6Z_landscaping-soil</t>
  </si>
  <si>
    <t>use_3Z_pavingstone</t>
  </si>
  <si>
    <t>use_4Z_waterbiofilter</t>
  </si>
  <si>
    <t>use_7Z_pig-iron</t>
  </si>
  <si>
    <t>3.7775563782022767</t>
  </si>
  <si>
    <t>133771.94754301602</t>
  </si>
  <si>
    <t>10.786228959994457</t>
  </si>
  <si>
    <t>1603.1985467700933</t>
  </si>
  <si>
    <t>262960.17826172546</t>
  </si>
  <si>
    <t>1601.4479950371692</t>
  </si>
  <si>
    <t>use_1_tree-planting-macadam</t>
  </si>
  <si>
    <t>MJ-Eq</t>
  </si>
  <si>
    <t>use_2_green-roof</t>
  </si>
  <si>
    <t>use_3_pavingstone</t>
  </si>
  <si>
    <t>use_4_waterbiofilter</t>
  </si>
  <si>
    <t>use_6_landscaping-soil</t>
  </si>
  <si>
    <t>use_7_pig-iron</t>
  </si>
  <si>
    <t>['Tree', 'Roof', 'Soil', 'Charcrete', 'Water', 'Pig iron']</t>
  </si>
  <si>
    <t>WP-S</t>
  </si>
  <si>
    <t>GW-S</t>
  </si>
  <si>
    <t>WP-E</t>
  </si>
  <si>
    <t>GW-E</t>
  </si>
  <si>
    <t>LR-S</t>
  </si>
  <si>
    <t>LR-M</t>
  </si>
  <si>
    <t>WL-S</t>
  </si>
  <si>
    <t>Ref</t>
  </si>
  <si>
    <t>establishment of new tree, in hard surface area, in biochar-makadam Z</t>
  </si>
  <si>
    <t>lifecycle, extensive green roof, XMS 2-27, biochar Z</t>
  </si>
  <si>
    <t>production and supply of planting soil A, biochar Z</t>
  </si>
  <si>
    <t>production of paving stone, charcrete Z</t>
  </si>
  <si>
    <t>lifecycle, water pre-treatment, biochar Z biofilter</t>
  </si>
  <si>
    <t>production of pig iron, bio-coal Z</t>
  </si>
  <si>
    <t>establishment of new tree, in hard surface area, in biochar-makadam X</t>
  </si>
  <si>
    <t>lifecycle, extensive green roof, XMS 2-27, reference</t>
  </si>
  <si>
    <t>lifecycle, extensive green roof, XMS 2-27, biochar X</t>
  </si>
  <si>
    <t>production and supply of planting soil A, reference</t>
  </si>
  <si>
    <t>production and supply of landscaping soil A, biochar X</t>
  </si>
  <si>
    <t>production of paving stone, normal concrete</t>
  </si>
  <si>
    <t>production of paving stone, charcrete X</t>
  </si>
  <si>
    <t>lifecycle, water pre-treatment, plastic biofilter</t>
  </si>
  <si>
    <t>lifecycle, water pre-treatment, biochar X biofilter</t>
  </si>
  <si>
    <t>production of pig iron, fossil-coal</t>
  </si>
  <si>
    <t>production of pig iron, bio-coal X</t>
  </si>
  <si>
    <t>Biofilm</t>
  </si>
  <si>
    <t>SC</t>
  </si>
  <si>
    <t>bw2 &amp; ab yield the same results for GW rankings</t>
  </si>
  <si>
    <t>Is it a precision issue, or a calculation issue ?</t>
  </si>
  <si>
    <t>WP</t>
  </si>
  <si>
    <t>GW</t>
  </si>
  <si>
    <t>but theory tells me something different…</t>
  </si>
  <si>
    <t>Check the how-much function?</t>
  </si>
  <si>
    <t>bc</t>
  </si>
  <si>
    <t xml:space="preserve">1 tonne of biochar * carbon content * stability … </t>
  </si>
  <si>
    <t>bc CO2</t>
  </si>
  <si>
    <t>bc CO2 stab 80%</t>
  </si>
  <si>
    <t>For WP - the bw2 setup gives MUCH more C-sink than it should… ?</t>
  </si>
  <si>
    <t>bc CO2 stab 95%</t>
  </si>
  <si>
    <t>biochar CO2 sequestration, at production</t>
  </si>
  <si>
    <t>&gt;&gt; C-sink at production should be the same for all…</t>
  </si>
  <si>
    <t>biochar decay, in concrete</t>
  </si>
  <si>
    <t>biochar decay, in soils</t>
  </si>
  <si>
    <t>&gt;&gt; should be the same percentage of loss</t>
  </si>
  <si>
    <t>biochar oxidation, in blast furnace</t>
  </si>
  <si>
    <t>&gt;&gt; Correct mechanism here</t>
  </si>
  <si>
    <t>Concrete</t>
  </si>
  <si>
    <t>1.9630873298464044</t>
  </si>
  <si>
    <t>76233.6056794755</t>
  </si>
  <si>
    <t>13.85990364727628</t>
  </si>
  <si>
    <t>1394.9722502269778</t>
  </si>
  <si>
    <t>2090.876756135648</t>
  </si>
  <si>
    <t>4.047623140695474</t>
  </si>
  <si>
    <t>157507.45394839713</t>
  </si>
  <si>
    <t>28.636166312261192</t>
  </si>
  <si>
    <t>262960.1782617255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</si>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</sst>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" fontId="0" fillId="0" borderId="0" xfId="0" applyNumberFormat="1"/>
    <xf numFmtId="2" fontId="6" fillId="2" borderId="0" xfId="0" applyNumberFormat="1" applyFont="1" applyFill="1" applyAlignment="1">
      <alignment horizontal="center"/>
    </xf>
    <xf numFmtId="1" fontId="4" fillId="0" borderId="0" xfId="0" applyNumberFormat="1" applyFont="1"/>
    <xf numFmtId="0" fontId="5" fillId="0" borderId="0" xfId="0" applyFont="1"/>
    <xf numFmtId="0" fontId="3" fillId="0" borderId="0" xfId="0" applyFont="1"/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165" fontId="3" fillId="0" borderId="0" xfId="0" applyNumberFormat="1" applyFont="1"/>
    <xf numFmtId="165" fontId="3" fillId="2" borderId="0" xfId="0" applyNumberFormat="1" applyFont="1" applyFill="1"/>
    <xf numFmtId="0" fontId="7" fillId="0" borderId="6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7" fillId="0" borderId="6" xfId="0" applyFont="1" applyBorder="1" applyAlignment="1">
      <alignment horizontal="center" vertical="top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11</v>
      </c>
    </row>
    <row r="6" spans="1:4" x14ac:dyDescent="0.35">
      <c r="A6" s="1" t="s">
        <v>12</v>
      </c>
      <c r="B6">
        <v>28.881468485330391</v>
      </c>
      <c r="C6">
        <v>52.762745212129367</v>
      </c>
      <c r="D6">
        <v>-23.88127672679898</v>
      </c>
    </row>
    <row r="7" spans="1:4" x14ac:dyDescent="0.35">
      <c r="A7" s="1" t="s">
        <v>13</v>
      </c>
      <c r="B7">
        <v>9.2804182609358179</v>
      </c>
      <c r="C7">
        <v>0</v>
      </c>
      <c r="D7">
        <v>9.2804182609358179</v>
      </c>
    </row>
    <row r="8" spans="1:4" x14ac:dyDescent="0.35">
      <c r="A8" s="1" t="s">
        <v>14</v>
      </c>
      <c r="B8">
        <v>81.297132148722397</v>
      </c>
      <c r="C8">
        <v>81.288748244343296</v>
      </c>
      <c r="D8">
        <v>8.3839043791191642E-3</v>
      </c>
    </row>
    <row r="9" spans="1:4" x14ac:dyDescent="0.35">
      <c r="A9" s="1" t="s">
        <v>15</v>
      </c>
      <c r="B9">
        <v>2.0977168181424259</v>
      </c>
      <c r="C9">
        <v>2.0977168181424259</v>
      </c>
      <c r="D9">
        <v>1.355252715606881E-16</v>
      </c>
    </row>
    <row r="10" spans="1:4" x14ac:dyDescent="0.35">
      <c r="A10" s="1" t="s">
        <v>16</v>
      </c>
      <c r="B10">
        <v>-27.210024478855381</v>
      </c>
      <c r="C10">
        <v>-27.210024478855381</v>
      </c>
      <c r="D10">
        <v>0</v>
      </c>
    </row>
    <row r="11" spans="1:4" x14ac:dyDescent="0.35">
      <c r="A11" s="1" t="s">
        <v>17</v>
      </c>
      <c r="B11">
        <v>8.2734493353550214</v>
      </c>
      <c r="C11">
        <v>8.2734493353550214</v>
      </c>
      <c r="D11">
        <v>0</v>
      </c>
    </row>
    <row r="12" spans="1:4" x14ac:dyDescent="0.35">
      <c r="A12" s="1" t="s">
        <v>18</v>
      </c>
      <c r="B12">
        <v>5.3849506181184378E-4</v>
      </c>
      <c r="C12">
        <v>5.3849506181184378E-4</v>
      </c>
      <c r="D12">
        <v>0</v>
      </c>
    </row>
    <row r="13" spans="1:4" x14ac:dyDescent="0.35">
      <c r="A13" s="1" t="s">
        <v>19</v>
      </c>
      <c r="B13">
        <v>-41.03446585034014</v>
      </c>
      <c r="C13">
        <v>0</v>
      </c>
      <c r="D13">
        <v>-41.03446585034014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5" x14ac:dyDescent="0.35"/>
  <sheetData>
    <row r="1" spans="1:4" x14ac:dyDescent="0.35">
      <c r="A1" s="18" t="s">
        <v>0</v>
      </c>
      <c r="B1" s="18" t="s">
        <v>20</v>
      </c>
      <c r="C1" s="18" t="s">
        <v>21</v>
      </c>
      <c r="D1" s="18" t="s">
        <v>20</v>
      </c>
    </row>
    <row r="2" spans="1:4" x14ac:dyDescent="0.35">
      <c r="A2" s="18" t="s">
        <v>4</v>
      </c>
      <c r="B2" s="18" t="s">
        <v>5</v>
      </c>
      <c r="C2" s="18" t="s">
        <v>5</v>
      </c>
      <c r="D2" s="18" t="s">
        <v>5</v>
      </c>
    </row>
    <row r="3" spans="1:4" x14ac:dyDescent="0.35">
      <c r="A3" s="18" t="s">
        <v>6</v>
      </c>
      <c r="B3" s="18" t="s">
        <v>22</v>
      </c>
      <c r="C3" s="18" t="s">
        <v>22</v>
      </c>
      <c r="D3" s="18" t="s">
        <v>22</v>
      </c>
    </row>
    <row r="4" spans="1:4" x14ac:dyDescent="0.35">
      <c r="A4" s="18" t="s">
        <v>8</v>
      </c>
      <c r="B4" s="18" t="s">
        <v>23</v>
      </c>
      <c r="C4" s="18" t="s">
        <v>10</v>
      </c>
      <c r="D4" s="18" t="s">
        <v>24</v>
      </c>
    </row>
    <row r="6" spans="1:4" x14ac:dyDescent="0.35">
      <c r="A6" s="18" t="s">
        <v>12</v>
      </c>
      <c r="B6">
        <v>140.78168144072319</v>
      </c>
      <c r="C6">
        <v>416.527812841269</v>
      </c>
      <c r="D6">
        <v>190.9809282994932</v>
      </c>
    </row>
    <row r="7" spans="1:4" x14ac:dyDescent="0.35">
      <c r="A7" s="18" t="s">
        <v>13</v>
      </c>
      <c r="B7">
        <v>-210.8276072594783</v>
      </c>
      <c r="C7">
        <v>0</v>
      </c>
      <c r="D7">
        <v>279.78410019578968</v>
      </c>
    </row>
    <row r="8" spans="1:4" x14ac:dyDescent="0.35">
      <c r="A8" s="18" t="s">
        <v>14</v>
      </c>
      <c r="B8">
        <v>276.85859489957022</v>
      </c>
      <c r="C8">
        <v>185.70116981697731</v>
      </c>
      <c r="D8">
        <v>66.985681978867021</v>
      </c>
    </row>
    <row r="9" spans="1:4" x14ac:dyDescent="0.35">
      <c r="A9" s="18" t="s">
        <v>15</v>
      </c>
      <c r="B9">
        <v>8.3742923079962139</v>
      </c>
      <c r="C9">
        <v>8.3742923079962139</v>
      </c>
      <c r="D9">
        <v>8.3742923079962139</v>
      </c>
    </row>
    <row r="10" spans="1:4" x14ac:dyDescent="0.35">
      <c r="A10" s="18" t="s">
        <v>18</v>
      </c>
      <c r="B10">
        <v>51.742194925626933</v>
      </c>
      <c r="C10">
        <v>2.735673610074127</v>
      </c>
      <c r="D10">
        <v>0.69601705355644039</v>
      </c>
    </row>
    <row r="11" spans="1:4" x14ac:dyDescent="0.35">
      <c r="A11" s="18" t="s">
        <v>19</v>
      </c>
      <c r="B11">
        <v>-705.18318363625895</v>
      </c>
      <c r="C11">
        <v>0</v>
      </c>
      <c r="D11">
        <v>-1847.1028524666669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6</v>
      </c>
      <c r="B3" s="1" t="s">
        <v>22</v>
      </c>
      <c r="C3" s="1" t="s">
        <v>22</v>
      </c>
      <c r="D3" s="1" t="s">
        <v>22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28</v>
      </c>
    </row>
    <row r="6" spans="1:4" x14ac:dyDescent="0.35">
      <c r="A6" s="1" t="s">
        <v>12</v>
      </c>
      <c r="B6">
        <v>1.90924845063084</v>
      </c>
      <c r="C6">
        <v>0.92154269391421473</v>
      </c>
      <c r="D6">
        <v>0.98770575671662553</v>
      </c>
    </row>
    <row r="7" spans="1:4" x14ac:dyDescent="0.35">
      <c r="A7" s="1" t="s">
        <v>13</v>
      </c>
      <c r="B7">
        <v>0.43947277506648541</v>
      </c>
      <c r="C7">
        <v>0</v>
      </c>
      <c r="D7">
        <v>0.43947277506648541</v>
      </c>
    </row>
    <row r="8" spans="1:4" x14ac:dyDescent="0.35">
      <c r="A8" s="1" t="s">
        <v>14</v>
      </c>
      <c r="B8">
        <v>5.1361472276300522E-2</v>
      </c>
      <c r="C8">
        <v>0</v>
      </c>
      <c r="D8">
        <v>5.1361472276300522E-2</v>
      </c>
    </row>
    <row r="9" spans="1:4" x14ac:dyDescent="0.35">
      <c r="A9" s="1" t="s">
        <v>19</v>
      </c>
      <c r="B9">
        <v>-2.3842255360000011</v>
      </c>
      <c r="C9">
        <v>0</v>
      </c>
      <c r="D9">
        <v>-2.3842255360000011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28</v>
      </c>
    </row>
    <row r="6" spans="1:4" x14ac:dyDescent="0.35">
      <c r="A6" s="1" t="s">
        <v>12</v>
      </c>
      <c r="B6">
        <v>0</v>
      </c>
      <c r="C6">
        <v>3.0562652915061941</v>
      </c>
      <c r="D6">
        <v>-3.0562652915061941</v>
      </c>
    </row>
    <row r="7" spans="1:4" x14ac:dyDescent="0.35">
      <c r="A7" s="1" t="s">
        <v>13</v>
      </c>
      <c r="B7">
        <v>4.8606424204988432</v>
      </c>
      <c r="C7">
        <v>0</v>
      </c>
      <c r="D7">
        <v>4.8606424204988432</v>
      </c>
    </row>
    <row r="8" spans="1:4" x14ac:dyDescent="0.35">
      <c r="A8" s="1" t="s">
        <v>14</v>
      </c>
      <c r="B8">
        <v>4.3910910186027814E-3</v>
      </c>
      <c r="C8">
        <v>0</v>
      </c>
      <c r="D8">
        <v>4.3910910186027814E-3</v>
      </c>
    </row>
    <row r="9" spans="1:4" x14ac:dyDescent="0.35">
      <c r="A9" s="1" t="s">
        <v>32</v>
      </c>
      <c r="B9">
        <v>0</v>
      </c>
      <c r="C9">
        <v>-0.1345639031804281</v>
      </c>
      <c r="D9">
        <v>0.1345639031804281</v>
      </c>
    </row>
    <row r="10" spans="1:4" x14ac:dyDescent="0.35">
      <c r="A10" s="1" t="s">
        <v>33</v>
      </c>
      <c r="B10">
        <v>0</v>
      </c>
      <c r="C10">
        <v>3.484784988133125</v>
      </c>
      <c r="D10">
        <v>-3.484784988133125</v>
      </c>
    </row>
    <row r="11" spans="1:4" x14ac:dyDescent="0.35">
      <c r="A11" s="1" t="s">
        <v>19</v>
      </c>
      <c r="B11">
        <v>-26.908095238095239</v>
      </c>
      <c r="C11">
        <v>0</v>
      </c>
      <c r="D11">
        <v>-26.908095238095239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34</v>
      </c>
      <c r="C1" s="1" t="s">
        <v>35</v>
      </c>
      <c r="D1" s="1" t="s">
        <v>36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6</v>
      </c>
      <c r="B3" s="1" t="s">
        <v>22</v>
      </c>
      <c r="C3" s="1" t="s">
        <v>22</v>
      </c>
      <c r="D3" s="1" t="s">
        <v>22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28</v>
      </c>
    </row>
    <row r="6" spans="1:4" x14ac:dyDescent="0.35">
      <c r="A6" s="1" t="s">
        <v>12</v>
      </c>
      <c r="B6">
        <v>72.391780587597623</v>
      </c>
      <c r="C6">
        <v>109.4139815268485</v>
      </c>
      <c r="D6">
        <v>-37.022200939250858</v>
      </c>
    </row>
    <row r="7" spans="1:4" x14ac:dyDescent="0.35">
      <c r="A7" s="1" t="s">
        <v>13</v>
      </c>
      <c r="B7">
        <v>88.69980515609096</v>
      </c>
      <c r="C7">
        <v>0</v>
      </c>
      <c r="D7">
        <v>88.69980515609096</v>
      </c>
    </row>
    <row r="8" spans="1:4" x14ac:dyDescent="0.35">
      <c r="A8" s="1" t="s">
        <v>14</v>
      </c>
      <c r="B8">
        <v>20.345077856970359</v>
      </c>
      <c r="C8">
        <v>37.553242176017228</v>
      </c>
      <c r="D8">
        <v>-17.208164319046869</v>
      </c>
    </row>
    <row r="9" spans="1:4" x14ac:dyDescent="0.35">
      <c r="A9" s="1" t="s">
        <v>19</v>
      </c>
      <c r="B9">
        <v>-392.82754800887182</v>
      </c>
      <c r="C9">
        <v>0</v>
      </c>
      <c r="D9">
        <v>-392.82754800887182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</row>
    <row r="3" spans="1:7" x14ac:dyDescent="0.3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35">
      <c r="A4" s="1" t="s">
        <v>8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</row>
    <row r="6" spans="1:7" x14ac:dyDescent="0.35">
      <c r="A6" s="1" t="s">
        <v>56</v>
      </c>
      <c r="B6">
        <v>0.61862721908711205</v>
      </c>
      <c r="C6">
        <v>0.61862722341119469</v>
      </c>
      <c r="D6">
        <v>0.61862723692060151</v>
      </c>
      <c r="E6">
        <v>0.61862723278223708</v>
      </c>
      <c r="F6">
        <v>0.61862721232266715</v>
      </c>
      <c r="G6">
        <v>0.61862721779151297</v>
      </c>
    </row>
    <row r="7" spans="1:7" x14ac:dyDescent="0.35">
      <c r="A7" s="1" t="s">
        <v>57</v>
      </c>
      <c r="B7">
        <v>-0.319513457395735</v>
      </c>
      <c r="C7">
        <v>-1.561563519675935</v>
      </c>
      <c r="D7">
        <v>-0.25820735267077882</v>
      </c>
      <c r="E7">
        <v>1.390351607077942</v>
      </c>
      <c r="F7">
        <v>-0.38897921588088252</v>
      </c>
      <c r="G7">
        <v>-2.7783578419417059</v>
      </c>
    </row>
    <row r="8" spans="1:7" x14ac:dyDescent="0.35">
      <c r="A8" s="1" t="s">
        <v>58</v>
      </c>
      <c r="B8">
        <v>-4.892971727233391E-2</v>
      </c>
      <c r="C8">
        <v>-2.9789526494135719E-2</v>
      </c>
      <c r="D8">
        <v>-0.12001648849661101</v>
      </c>
      <c r="E8">
        <v>7.2299371584741839E-2</v>
      </c>
      <c r="F8">
        <v>5.5886612527538131E-4</v>
      </c>
      <c r="G8">
        <v>5.5886613021592223E-4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-0.42639177111823051</v>
      </c>
      <c r="G10">
        <v>0</v>
      </c>
    </row>
    <row r="11" spans="1:7" x14ac:dyDescent="0.35">
      <c r="A11" s="1" t="s">
        <v>19</v>
      </c>
      <c r="B11">
        <v>-2.7353333418790529</v>
      </c>
      <c r="C11">
        <v>-2.7353333609984962</v>
      </c>
      <c r="D11">
        <v>-2.7397334208725228</v>
      </c>
      <c r="E11">
        <v>-3.3561734181174061</v>
      </c>
      <c r="F11">
        <v>-3.424666639918617</v>
      </c>
      <c r="G11">
        <v>0</v>
      </c>
    </row>
    <row r="12" spans="1:7" x14ac:dyDescent="0.35">
      <c r="A12" s="1" t="s">
        <v>18</v>
      </c>
      <c r="B12">
        <v>-2.015531838650553E-19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35">
      <c r="A2" s="1" t="s">
        <v>6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0" x14ac:dyDescent="0.35">
      <c r="A3" s="1" t="s">
        <v>8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</row>
    <row r="5" spans="1:10" x14ac:dyDescent="0.35">
      <c r="A5" s="1" t="s">
        <v>12</v>
      </c>
      <c r="B5">
        <v>109.4139815268486</v>
      </c>
      <c r="C5">
        <v>72.39178058759768</v>
      </c>
      <c r="D5">
        <v>72.39178058759768</v>
      </c>
      <c r="E5">
        <v>77.629090876621191</v>
      </c>
      <c r="F5">
        <v>77.629090876621191</v>
      </c>
      <c r="G5">
        <v>79.000216236586894</v>
      </c>
      <c r="H5">
        <v>79.000216236586894</v>
      </c>
      <c r="I5">
        <v>76.917974767524285</v>
      </c>
      <c r="J5">
        <v>74.009995082568892</v>
      </c>
    </row>
    <row r="6" spans="1:10" x14ac:dyDescent="0.35">
      <c r="A6" s="1" t="s">
        <v>77</v>
      </c>
      <c r="B6">
        <v>0</v>
      </c>
      <c r="C6">
        <v>51.202225346388111</v>
      </c>
      <c r="D6">
        <v>51.202225346388111</v>
      </c>
      <c r="E6">
        <v>4.1394073964004763</v>
      </c>
      <c r="F6">
        <v>4.1394073964004763</v>
      </c>
      <c r="G6">
        <v>13.096192655067609</v>
      </c>
      <c r="H6">
        <v>13.096192655067609</v>
      </c>
      <c r="I6">
        <v>134.15886211671389</v>
      </c>
      <c r="J6">
        <v>6.1316382609752544</v>
      </c>
    </row>
    <row r="7" spans="1:10" x14ac:dyDescent="0.35">
      <c r="A7" s="1" t="s">
        <v>78</v>
      </c>
      <c r="B7">
        <v>0</v>
      </c>
      <c r="C7">
        <v>3.3327652307836342</v>
      </c>
      <c r="D7">
        <v>22.413611946778499</v>
      </c>
      <c r="E7">
        <v>1.7297579077284211</v>
      </c>
      <c r="F7">
        <v>11.633019376099369</v>
      </c>
      <c r="G7">
        <v>1.4111574358733709</v>
      </c>
      <c r="H7">
        <v>1.41116374481114</v>
      </c>
      <c r="I7">
        <v>1.9122165101788451</v>
      </c>
      <c r="J7">
        <v>2.5622628443083411</v>
      </c>
    </row>
    <row r="8" spans="1:10" x14ac:dyDescent="0.35">
      <c r="A8" s="1" t="s">
        <v>79</v>
      </c>
      <c r="B8">
        <v>0</v>
      </c>
      <c r="C8">
        <v>27.51901017891522</v>
      </c>
      <c r="D8">
        <v>27.51901017891522</v>
      </c>
      <c r="E8">
        <v>14.282801869798989</v>
      </c>
      <c r="F8">
        <v>14.282801869798989</v>
      </c>
      <c r="G8">
        <v>21.637251075002119</v>
      </c>
      <c r="H8">
        <v>21.637251075002119</v>
      </c>
      <c r="I8">
        <v>-189.84234747590381</v>
      </c>
      <c r="J8">
        <v>21.15688697250307</v>
      </c>
    </row>
    <row r="9" spans="1:10" x14ac:dyDescent="0.35">
      <c r="A9" s="1" t="s">
        <v>58</v>
      </c>
      <c r="B9">
        <v>0</v>
      </c>
      <c r="C9">
        <v>15.62994491118992</v>
      </c>
      <c r="D9">
        <v>15.603667585853589</v>
      </c>
      <c r="E9">
        <v>2.045683432614244E-2</v>
      </c>
      <c r="F9">
        <v>6.8184865437582454E-3</v>
      </c>
      <c r="G9">
        <v>1.668893302628445E-2</v>
      </c>
      <c r="H9">
        <v>1.600663056587676E-2</v>
      </c>
      <c r="I9">
        <v>2.2614665422061229E-2</v>
      </c>
      <c r="J9">
        <v>3.0302382935702501E-2</v>
      </c>
    </row>
    <row r="10" spans="1:10" x14ac:dyDescent="0.35">
      <c r="A10" s="1" t="s">
        <v>19</v>
      </c>
      <c r="B10">
        <v>0</v>
      </c>
      <c r="C10">
        <v>-395.98194480765818</v>
      </c>
      <c r="D10">
        <v>-395.98194480765818</v>
      </c>
      <c r="E10">
        <v>-152.58535011645569</v>
      </c>
      <c r="F10">
        <v>-152.58535011645569</v>
      </c>
      <c r="G10">
        <v>-126.17277684476549</v>
      </c>
      <c r="H10">
        <v>-126.17277684476549</v>
      </c>
      <c r="I10">
        <v>-192.08810380576611</v>
      </c>
      <c r="J10">
        <v>-209.2080047917612</v>
      </c>
    </row>
    <row r="11" spans="1:10" x14ac:dyDescent="0.35">
      <c r="A11" s="1" t="s">
        <v>80</v>
      </c>
      <c r="B11">
        <v>0</v>
      </c>
      <c r="C11">
        <v>-12.818615667311491</v>
      </c>
      <c r="D11">
        <v>-18.645259152453079</v>
      </c>
      <c r="E11">
        <v>-6.6530644318591552</v>
      </c>
      <c r="F11">
        <v>-9.6771846281587788</v>
      </c>
      <c r="G11">
        <v>-5.4276504835824246</v>
      </c>
      <c r="H11">
        <v>0</v>
      </c>
      <c r="I11">
        <v>-7.3548440466977478</v>
      </c>
      <c r="J11">
        <v>-9.8550784004963337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81</v>
      </c>
      <c r="C1" s="1" t="s">
        <v>82</v>
      </c>
      <c r="D1" s="1" t="s">
        <v>83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6</v>
      </c>
      <c r="B3" s="1" t="s">
        <v>22</v>
      </c>
      <c r="C3" s="1" t="s">
        <v>22</v>
      </c>
      <c r="D3" s="1" t="s">
        <v>22</v>
      </c>
    </row>
    <row r="4" spans="1:4" x14ac:dyDescent="0.35">
      <c r="A4" s="1" t="s">
        <v>8</v>
      </c>
      <c r="B4" s="1" t="s">
        <v>84</v>
      </c>
      <c r="C4" s="1" t="s">
        <v>10</v>
      </c>
      <c r="D4" s="1" t="s">
        <v>28</v>
      </c>
    </row>
    <row r="6" spans="1:4" x14ac:dyDescent="0.35">
      <c r="A6" s="1" t="s">
        <v>12</v>
      </c>
      <c r="B6">
        <v>0.59861166958061929</v>
      </c>
      <c r="C6">
        <v>1.884991349074808</v>
      </c>
      <c r="D6">
        <v>-1.2863796794941891</v>
      </c>
    </row>
    <row r="7" spans="1:4" x14ac:dyDescent="0.35">
      <c r="A7" s="1" t="s">
        <v>13</v>
      </c>
      <c r="B7">
        <v>0.28642440154248672</v>
      </c>
      <c r="C7">
        <v>0</v>
      </c>
      <c r="D7">
        <v>0.28642440154248672</v>
      </c>
    </row>
    <row r="8" spans="1:4" x14ac:dyDescent="0.35">
      <c r="A8" s="1" t="s">
        <v>14</v>
      </c>
      <c r="B8">
        <v>2.5875501802348369E-4</v>
      </c>
      <c r="C8">
        <v>0</v>
      </c>
      <c r="D8">
        <v>2.5875501802348369E-4</v>
      </c>
    </row>
    <row r="9" spans="1:4" x14ac:dyDescent="0.35">
      <c r="A9" s="1" t="s">
        <v>19</v>
      </c>
      <c r="B9">
        <v>2.2204460492503131E-16</v>
      </c>
      <c r="C9">
        <v>0</v>
      </c>
      <c r="D9">
        <v>2.2204460492503131E-16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1</v>
      </c>
      <c r="F1" s="1" t="s">
        <v>2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31</v>
      </c>
      <c r="Q1" s="1" t="s">
        <v>81</v>
      </c>
      <c r="R1" s="1" t="s">
        <v>82</v>
      </c>
      <c r="S1" s="1" t="s">
        <v>83</v>
      </c>
    </row>
    <row r="2" spans="1:19" x14ac:dyDescent="0.35">
      <c r="A2" s="1" t="s">
        <v>43</v>
      </c>
      <c r="B2" s="1" t="s">
        <v>88</v>
      </c>
      <c r="C2" s="1" t="s">
        <v>88</v>
      </c>
      <c r="D2" s="1" t="s">
        <v>88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</row>
    <row r="3" spans="1:19" x14ac:dyDescent="0.35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</row>
    <row r="4" spans="1:19" x14ac:dyDescent="0.35">
      <c r="A4" s="1" t="s">
        <v>6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</row>
    <row r="5" spans="1:19" x14ac:dyDescent="0.35">
      <c r="A5" s="1" t="s">
        <v>8</v>
      </c>
      <c r="B5" s="1" t="s">
        <v>89</v>
      </c>
      <c r="C5" s="1" t="s">
        <v>90</v>
      </c>
      <c r="D5" s="1" t="s">
        <v>91</v>
      </c>
      <c r="E5" s="1" t="s">
        <v>89</v>
      </c>
      <c r="F5" s="1" t="s">
        <v>90</v>
      </c>
      <c r="G5" s="1" t="s">
        <v>91</v>
      </c>
      <c r="H5" s="1" t="s">
        <v>89</v>
      </c>
      <c r="I5" s="1" t="s">
        <v>90</v>
      </c>
      <c r="J5" s="1" t="s">
        <v>91</v>
      </c>
      <c r="K5" s="1" t="s">
        <v>89</v>
      </c>
      <c r="L5" s="1" t="s">
        <v>90</v>
      </c>
      <c r="M5" s="1" t="s">
        <v>91</v>
      </c>
      <c r="N5" s="1" t="s">
        <v>89</v>
      </c>
      <c r="O5" s="1" t="s">
        <v>90</v>
      </c>
      <c r="P5" s="1" t="s">
        <v>91</v>
      </c>
      <c r="Q5" s="1" t="s">
        <v>89</v>
      </c>
      <c r="R5" s="1" t="s">
        <v>90</v>
      </c>
      <c r="S5" s="1" t="s">
        <v>91</v>
      </c>
    </row>
    <row r="7" spans="1:19" x14ac:dyDescent="0.35">
      <c r="A7" s="1" t="s">
        <v>56</v>
      </c>
      <c r="B7">
        <v>334.24607944745111</v>
      </c>
      <c r="C7">
        <v>0</v>
      </c>
      <c r="D7">
        <v>334.24607944745111</v>
      </c>
      <c r="E7">
        <v>9.2804182609358184E-3</v>
      </c>
      <c r="F7">
        <v>0</v>
      </c>
      <c r="G7">
        <v>9.2804182609358184E-3</v>
      </c>
      <c r="H7">
        <v>88.69980515609096</v>
      </c>
      <c r="I7">
        <v>0</v>
      </c>
      <c r="J7">
        <v>88.69980515609096</v>
      </c>
      <c r="K7">
        <v>0.43947277506648541</v>
      </c>
      <c r="L7">
        <v>0</v>
      </c>
      <c r="M7">
        <v>0.43947277506648541</v>
      </c>
      <c r="N7">
        <v>4.8606424204988433E-3</v>
      </c>
      <c r="O7">
        <v>0</v>
      </c>
      <c r="P7">
        <v>4.8606424204988433E-3</v>
      </c>
      <c r="Q7">
        <v>0.28642440154248672</v>
      </c>
      <c r="R7">
        <v>0</v>
      </c>
      <c r="S7">
        <v>0.28642440154248672</v>
      </c>
    </row>
    <row r="8" spans="1:19" x14ac:dyDescent="0.35">
      <c r="A8" s="1" t="s">
        <v>57</v>
      </c>
      <c r="B8">
        <v>194.64746655867049</v>
      </c>
      <c r="C8">
        <v>427.01715631969307</v>
      </c>
      <c r="D8">
        <v>-232.3696897610225</v>
      </c>
      <c r="E8">
        <v>2.8881468485330391E-2</v>
      </c>
      <c r="F8">
        <v>5.2762745212129369E-2</v>
      </c>
      <c r="G8">
        <v>-2.3881276726798979E-2</v>
      </c>
      <c r="H8">
        <v>72.391780587597623</v>
      </c>
      <c r="I8">
        <v>109.4139815268485</v>
      </c>
      <c r="J8">
        <v>-37.022200939250858</v>
      </c>
      <c r="K8">
        <v>1.90924845063084</v>
      </c>
      <c r="L8">
        <v>0.92154269391421473</v>
      </c>
      <c r="M8">
        <v>0.98770575671662553</v>
      </c>
      <c r="N8">
        <v>0</v>
      </c>
      <c r="O8">
        <v>3.056265291506194E-3</v>
      </c>
      <c r="P8">
        <v>-3.056265291506194E-3</v>
      </c>
      <c r="Q8">
        <v>0.59861166958061929</v>
      </c>
      <c r="R8">
        <v>1.884991349074808</v>
      </c>
      <c r="S8">
        <v>-1.2863796794941891</v>
      </c>
    </row>
    <row r="9" spans="1:19" x14ac:dyDescent="0.35">
      <c r="A9" s="1" t="s">
        <v>58</v>
      </c>
      <c r="B9">
        <v>254.1811925937026</v>
      </c>
      <c r="C9">
        <v>218.77935210715091</v>
      </c>
      <c r="D9">
        <v>35.401840486551713</v>
      </c>
      <c r="E9">
        <v>8.3394848966864832E-2</v>
      </c>
      <c r="F9">
        <v>8.3386465062485718E-2</v>
      </c>
      <c r="G9">
        <v>8.3839043791192997E-6</v>
      </c>
      <c r="H9">
        <v>20.345077856970359</v>
      </c>
      <c r="I9">
        <v>37.553242176017228</v>
      </c>
      <c r="J9">
        <v>-17.208164319046869</v>
      </c>
      <c r="K9">
        <v>5.1361472276300522E-2</v>
      </c>
      <c r="L9">
        <v>0</v>
      </c>
      <c r="M9">
        <v>5.1361472276300522E-2</v>
      </c>
      <c r="N9">
        <v>4.3910910186027804E-6</v>
      </c>
      <c r="O9">
        <v>0</v>
      </c>
      <c r="P9">
        <v>4.3910910186027804E-6</v>
      </c>
      <c r="Q9">
        <v>2.5875501802348369E-4</v>
      </c>
      <c r="R9">
        <v>0</v>
      </c>
      <c r="S9">
        <v>2.5875501802348369E-4</v>
      </c>
    </row>
    <row r="10" spans="1:19" x14ac:dyDescent="0.35">
      <c r="A10" s="1" t="s">
        <v>16</v>
      </c>
      <c r="B10">
        <v>0</v>
      </c>
      <c r="C10">
        <v>0</v>
      </c>
      <c r="D10">
        <v>0</v>
      </c>
      <c r="E10">
        <v>-2.7210024478855378E-2</v>
      </c>
      <c r="F10">
        <v>-2.7210024478855378E-2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17</v>
      </c>
      <c r="B11">
        <v>0</v>
      </c>
      <c r="C11">
        <v>0</v>
      </c>
      <c r="D11">
        <v>0</v>
      </c>
      <c r="E11">
        <v>8.273449335355022E-3</v>
      </c>
      <c r="F11">
        <v>8.273449335355022E-3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3.3502210849526959E-3</v>
      </c>
      <c r="P11">
        <v>-3.3502210849526959E-3</v>
      </c>
      <c r="Q11">
        <v>0</v>
      </c>
      <c r="R11">
        <v>0</v>
      </c>
      <c r="S11">
        <v>0</v>
      </c>
    </row>
    <row r="12" spans="1:19" x14ac:dyDescent="0.35">
      <c r="A12" s="1" t="s">
        <v>18</v>
      </c>
      <c r="B12">
        <v>0.6960170535564405</v>
      </c>
      <c r="C12">
        <v>2.7990692174158012</v>
      </c>
      <c r="D12">
        <v>-2.1030521638593598</v>
      </c>
      <c r="E12">
        <v>5.384950618118438E-7</v>
      </c>
      <c r="F12">
        <v>5.384950618118438E-7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19</v>
      </c>
      <c r="B13">
        <v>-1477.9085324666671</v>
      </c>
      <c r="C13">
        <v>0</v>
      </c>
      <c r="D13">
        <v>-1477.9085324666671</v>
      </c>
      <c r="E13">
        <v>-4.1034465850340138E-2</v>
      </c>
      <c r="F13">
        <v>0</v>
      </c>
      <c r="G13">
        <v>-4.1034465850340138E-2</v>
      </c>
      <c r="H13">
        <v>-392.82754800887182</v>
      </c>
      <c r="I13">
        <v>0</v>
      </c>
      <c r="J13">
        <v>-392.82754800887182</v>
      </c>
      <c r="K13">
        <v>-2.3842255360000011</v>
      </c>
      <c r="L13">
        <v>0</v>
      </c>
      <c r="M13">
        <v>-2.3842255360000011</v>
      </c>
      <c r="N13">
        <v>-2.6908095238095241E-2</v>
      </c>
      <c r="O13">
        <v>0</v>
      </c>
      <c r="P13">
        <v>-2.6908095238095241E-2</v>
      </c>
      <c r="Q13">
        <v>2.2204460492503131E-16</v>
      </c>
      <c r="R13">
        <v>0</v>
      </c>
      <c r="S13">
        <v>2.2204460492503131E-16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1</v>
      </c>
      <c r="F1" s="1" t="s">
        <v>2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31</v>
      </c>
      <c r="Q1" s="1" t="s">
        <v>81</v>
      </c>
      <c r="R1" s="1" t="s">
        <v>82</v>
      </c>
      <c r="S1" s="1" t="s">
        <v>83</v>
      </c>
    </row>
    <row r="2" spans="1:19" x14ac:dyDescent="0.35">
      <c r="A2" s="1" t="s">
        <v>43</v>
      </c>
      <c r="B2" s="1" t="s">
        <v>88</v>
      </c>
      <c r="C2" s="1" t="s">
        <v>88</v>
      </c>
      <c r="D2" s="1" t="s">
        <v>88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</row>
    <row r="3" spans="1:19" x14ac:dyDescent="0.35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</row>
    <row r="4" spans="1:19" x14ac:dyDescent="0.35">
      <c r="A4" s="1" t="s">
        <v>6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</row>
    <row r="5" spans="1:19" x14ac:dyDescent="0.35">
      <c r="A5" s="1" t="s">
        <v>8</v>
      </c>
      <c r="B5" s="1" t="s">
        <v>89</v>
      </c>
      <c r="C5" s="1" t="s">
        <v>90</v>
      </c>
      <c r="D5" s="1" t="s">
        <v>91</v>
      </c>
      <c r="E5" s="1" t="s">
        <v>89</v>
      </c>
      <c r="F5" s="1" t="s">
        <v>90</v>
      </c>
      <c r="G5" s="1" t="s">
        <v>91</v>
      </c>
      <c r="H5" s="1" t="s">
        <v>89</v>
      </c>
      <c r="I5" s="1" t="s">
        <v>90</v>
      </c>
      <c r="J5" s="1" t="s">
        <v>91</v>
      </c>
      <c r="K5" s="1" t="s">
        <v>89</v>
      </c>
      <c r="L5" s="1" t="s">
        <v>90</v>
      </c>
      <c r="M5" s="1" t="s">
        <v>91</v>
      </c>
      <c r="N5" s="1" t="s">
        <v>89</v>
      </c>
      <c r="O5" s="1" t="s">
        <v>90</v>
      </c>
      <c r="P5" s="1" t="s">
        <v>91</v>
      </c>
      <c r="Q5" s="1" t="s">
        <v>89</v>
      </c>
      <c r="R5" s="1" t="s">
        <v>90</v>
      </c>
      <c r="S5" s="1" t="s">
        <v>91</v>
      </c>
    </row>
    <row r="7" spans="1:19" x14ac:dyDescent="0.35">
      <c r="A7" s="1" t="s">
        <v>56</v>
      </c>
      <c r="B7">
        <v>334.24607944745111</v>
      </c>
      <c r="C7">
        <v>0</v>
      </c>
      <c r="D7">
        <v>334.24607944745111</v>
      </c>
      <c r="E7">
        <v>9.2804182609358184E-3</v>
      </c>
      <c r="F7">
        <v>0</v>
      </c>
      <c r="G7">
        <v>9.2804182609358184E-3</v>
      </c>
      <c r="H7">
        <v>88.69980515609096</v>
      </c>
      <c r="I7">
        <v>0</v>
      </c>
      <c r="J7">
        <v>88.69980515609096</v>
      </c>
      <c r="K7">
        <v>0.43947277506648541</v>
      </c>
      <c r="L7">
        <v>0</v>
      </c>
      <c r="M7">
        <v>0.43947277506648541</v>
      </c>
      <c r="N7">
        <v>4.8606424204988433E-3</v>
      </c>
      <c r="O7">
        <v>0</v>
      </c>
      <c r="P7">
        <v>4.8606424204988433E-3</v>
      </c>
      <c r="Q7">
        <v>0.28642440154248672</v>
      </c>
      <c r="R7">
        <v>0</v>
      </c>
      <c r="S7">
        <v>0.28642440154248672</v>
      </c>
    </row>
    <row r="8" spans="1:19" x14ac:dyDescent="0.35">
      <c r="A8" s="1" t="s">
        <v>57</v>
      </c>
      <c r="B8">
        <v>194.64746655867049</v>
      </c>
      <c r="C8">
        <v>427.01715631969307</v>
      </c>
      <c r="D8">
        <v>-232.3696897610225</v>
      </c>
      <c r="E8">
        <v>2.8881468485330391E-2</v>
      </c>
      <c r="F8">
        <v>5.2762745212129369E-2</v>
      </c>
      <c r="G8">
        <v>-2.3881276726798979E-2</v>
      </c>
      <c r="H8">
        <v>72.391780587597623</v>
      </c>
      <c r="I8">
        <v>109.4139815268485</v>
      </c>
      <c r="J8">
        <v>-37.022200939250858</v>
      </c>
      <c r="K8">
        <v>1.90924845063084</v>
      </c>
      <c r="L8">
        <v>0.92154269391421473</v>
      </c>
      <c r="M8">
        <v>0.98770575671662553</v>
      </c>
      <c r="N8">
        <v>0</v>
      </c>
      <c r="O8">
        <v>3.056265291506194E-3</v>
      </c>
      <c r="P8">
        <v>-3.056265291506194E-3</v>
      </c>
      <c r="Q8">
        <v>0.59861166958061929</v>
      </c>
      <c r="R8">
        <v>1.884991349074808</v>
      </c>
      <c r="S8">
        <v>-1.2863796794941891</v>
      </c>
    </row>
    <row r="9" spans="1:19" x14ac:dyDescent="0.35">
      <c r="A9" s="1" t="s">
        <v>58</v>
      </c>
      <c r="B9">
        <v>254.1811925937026</v>
      </c>
      <c r="C9">
        <v>218.77935210715091</v>
      </c>
      <c r="D9">
        <v>35.401840486551713</v>
      </c>
      <c r="E9">
        <v>8.3394848966864832E-2</v>
      </c>
      <c r="F9">
        <v>8.3386465062485718E-2</v>
      </c>
      <c r="G9">
        <v>8.3839043791192997E-6</v>
      </c>
      <c r="H9">
        <v>20.345077856970359</v>
      </c>
      <c r="I9">
        <v>37.553242176017228</v>
      </c>
      <c r="J9">
        <v>-17.208164319046869</v>
      </c>
      <c r="K9">
        <v>5.1361472276300522E-2</v>
      </c>
      <c r="L9">
        <v>0</v>
      </c>
      <c r="M9">
        <v>5.1361472276300522E-2</v>
      </c>
      <c r="N9">
        <v>4.3910910186027804E-6</v>
      </c>
      <c r="O9">
        <v>0</v>
      </c>
      <c r="P9">
        <v>4.3910910186027804E-6</v>
      </c>
      <c r="Q9">
        <v>2.5875501802348369E-4</v>
      </c>
      <c r="R9">
        <v>0</v>
      </c>
      <c r="S9">
        <v>2.5875501802348369E-4</v>
      </c>
    </row>
    <row r="10" spans="1:19" x14ac:dyDescent="0.35">
      <c r="A10" s="1" t="s">
        <v>16</v>
      </c>
      <c r="B10">
        <v>0</v>
      </c>
      <c r="C10">
        <v>0</v>
      </c>
      <c r="D10">
        <v>0</v>
      </c>
      <c r="E10">
        <v>-2.7210024478855378E-2</v>
      </c>
      <c r="F10">
        <v>-2.7210024478855378E-2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17</v>
      </c>
      <c r="B11">
        <v>0</v>
      </c>
      <c r="C11">
        <v>0</v>
      </c>
      <c r="D11">
        <v>0</v>
      </c>
      <c r="E11">
        <v>8.273449335355022E-3</v>
      </c>
      <c r="F11">
        <v>8.273449335355022E-3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3.3502210849526959E-3</v>
      </c>
      <c r="P11">
        <v>-3.3502210849526959E-3</v>
      </c>
      <c r="Q11">
        <v>0</v>
      </c>
      <c r="R11">
        <v>0</v>
      </c>
      <c r="S11">
        <v>0</v>
      </c>
    </row>
    <row r="12" spans="1:19" x14ac:dyDescent="0.35">
      <c r="A12" s="1" t="s">
        <v>19</v>
      </c>
      <c r="B12">
        <v>-1477.9085324666671</v>
      </c>
      <c r="C12">
        <v>0</v>
      </c>
      <c r="D12">
        <v>-1477.9085324666671</v>
      </c>
      <c r="E12">
        <v>-4.1034465850340138E-2</v>
      </c>
      <c r="F12">
        <v>0</v>
      </c>
      <c r="G12">
        <v>-4.1034465850340138E-2</v>
      </c>
      <c r="H12">
        <v>-392.82754800887182</v>
      </c>
      <c r="I12">
        <v>0</v>
      </c>
      <c r="J12">
        <v>-392.82754800887182</v>
      </c>
      <c r="K12">
        <v>-2.3842255360000011</v>
      </c>
      <c r="L12">
        <v>0</v>
      </c>
      <c r="M12">
        <v>-2.3842255360000011</v>
      </c>
      <c r="N12">
        <v>-2.6908095238095241E-2</v>
      </c>
      <c r="O12">
        <v>0</v>
      </c>
      <c r="P12">
        <v>-2.6908095238095241E-2</v>
      </c>
      <c r="Q12">
        <v>2.2204460492503131E-16</v>
      </c>
      <c r="R12">
        <v>0</v>
      </c>
      <c r="S12">
        <v>2.2204460492503131E-16</v>
      </c>
    </row>
    <row r="13" spans="1:19" x14ac:dyDescent="0.35">
      <c r="A13" s="1" t="s">
        <v>18</v>
      </c>
      <c r="B13">
        <v>0.6960170535564405</v>
      </c>
      <c r="C13">
        <v>2.7990692174158012</v>
      </c>
      <c r="D13">
        <v>-2.1030521638593598</v>
      </c>
      <c r="E13">
        <v>5.384950618118438E-7</v>
      </c>
      <c r="F13">
        <v>5.384950618118438E-7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18" t="s">
        <v>0</v>
      </c>
      <c r="B1" s="18" t="s">
        <v>92</v>
      </c>
      <c r="C1" s="18" t="s">
        <v>93</v>
      </c>
      <c r="D1" s="18" t="s">
        <v>94</v>
      </c>
      <c r="E1" s="18" t="s">
        <v>95</v>
      </c>
      <c r="F1" s="18" t="s">
        <v>96</v>
      </c>
      <c r="G1" s="18" t="s">
        <v>97</v>
      </c>
    </row>
    <row r="2" spans="1:7" x14ac:dyDescent="0.35">
      <c r="A2" s="18" t="s">
        <v>43</v>
      </c>
      <c r="B2" s="18" t="s">
        <v>98</v>
      </c>
      <c r="C2" s="18" t="s">
        <v>99</v>
      </c>
      <c r="D2" s="18" t="s">
        <v>100</v>
      </c>
      <c r="E2" s="18" t="s">
        <v>101</v>
      </c>
      <c r="F2" s="18" t="s">
        <v>102</v>
      </c>
      <c r="G2" s="18" t="s">
        <v>103</v>
      </c>
    </row>
    <row r="3" spans="1:7" x14ac:dyDescent="0.35">
      <c r="A3" s="18" t="s">
        <v>6</v>
      </c>
      <c r="B3" s="18" t="s">
        <v>7</v>
      </c>
      <c r="C3" s="18" t="s">
        <v>7</v>
      </c>
      <c r="D3" s="18" t="s">
        <v>7</v>
      </c>
      <c r="E3" s="18" t="s">
        <v>7</v>
      </c>
      <c r="F3" s="18" t="s">
        <v>7</v>
      </c>
      <c r="G3" s="18" t="s">
        <v>7</v>
      </c>
    </row>
    <row r="4" spans="1:7" x14ac:dyDescent="0.35">
      <c r="A4" s="18" t="s">
        <v>8</v>
      </c>
      <c r="B4" s="18" t="s">
        <v>50</v>
      </c>
      <c r="C4" s="18" t="s">
        <v>51</v>
      </c>
      <c r="D4" s="18" t="s">
        <v>52</v>
      </c>
      <c r="E4" s="18" t="s">
        <v>53</v>
      </c>
      <c r="F4" s="18" t="s">
        <v>54</v>
      </c>
      <c r="G4" s="18" t="s">
        <v>55</v>
      </c>
    </row>
    <row r="6" spans="1:7" x14ac:dyDescent="0.35">
      <c r="A6" s="18" t="s">
        <v>56</v>
      </c>
      <c r="B6">
        <v>0.34383068744260981</v>
      </c>
      <c r="C6">
        <v>0.34383070413154249</v>
      </c>
      <c r="D6">
        <v>0.34383068730021232</v>
      </c>
      <c r="E6">
        <v>0.34383070325926379</v>
      </c>
      <c r="F6">
        <v>0.34383068902640779</v>
      </c>
      <c r="G6">
        <v>0.34383070197947901</v>
      </c>
    </row>
    <row r="7" spans="1:7" x14ac:dyDescent="0.35">
      <c r="A7" s="18" t="s">
        <v>57</v>
      </c>
      <c r="B7">
        <v>-0.65007177408839734</v>
      </c>
      <c r="C7">
        <v>-2.615814841849057</v>
      </c>
      <c r="D7">
        <v>0.17435190706782011</v>
      </c>
      <c r="E7">
        <v>1.181351555107284</v>
      </c>
      <c r="F7">
        <v>-0.80367606586959273</v>
      </c>
      <c r="G7">
        <v>-2.0600701585825179</v>
      </c>
    </row>
    <row r="8" spans="1:7" x14ac:dyDescent="0.35">
      <c r="A8" s="18" t="s">
        <v>58</v>
      </c>
      <c r="B8">
        <v>3.3777130476428429E-3</v>
      </c>
      <c r="C8">
        <v>-1.7646845727510641</v>
      </c>
      <c r="D8">
        <v>-1.400198664302676E-2</v>
      </c>
      <c r="E8">
        <v>0.1224343537739651</v>
      </c>
      <c r="F8">
        <v>9.7381348087044683E-2</v>
      </c>
      <c r="G8">
        <v>9.1544992731778518E-2</v>
      </c>
    </row>
    <row r="9" spans="1:7" x14ac:dyDescent="0.35">
      <c r="A9" s="18" t="s">
        <v>16</v>
      </c>
      <c r="B9">
        <v>0</v>
      </c>
      <c r="C9">
        <v>-0.61460210191213926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8" t="s">
        <v>17</v>
      </c>
      <c r="B10">
        <v>9.6834760444031373E-2</v>
      </c>
      <c r="C10">
        <v>-6.2660322697674783E-2</v>
      </c>
      <c r="D10">
        <v>0</v>
      </c>
      <c r="E10">
        <v>-2.3886009310837859E-2</v>
      </c>
      <c r="F10">
        <v>-0.86105279232182275</v>
      </c>
      <c r="G10">
        <v>0</v>
      </c>
    </row>
    <row r="11" spans="1:7" x14ac:dyDescent="0.35">
      <c r="A11" s="18" t="s">
        <v>19</v>
      </c>
      <c r="B11">
        <v>-2.050399974540714</v>
      </c>
      <c r="C11">
        <v>-2.0504000740634969</v>
      </c>
      <c r="D11">
        <v>-2.050399973691543</v>
      </c>
      <c r="E11">
        <v>-2.4348500817733298</v>
      </c>
      <c r="F11">
        <v>-2.0503999839855349</v>
      </c>
      <c r="G11">
        <v>0</v>
      </c>
    </row>
    <row r="12" spans="1:7" x14ac:dyDescent="0.35">
      <c r="A12" s="18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18" t="s">
        <v>0</v>
      </c>
      <c r="B1" s="18" t="s">
        <v>92</v>
      </c>
      <c r="C1" s="18" t="s">
        <v>93</v>
      </c>
      <c r="D1" s="18" t="s">
        <v>94</v>
      </c>
      <c r="E1" s="18" t="s">
        <v>95</v>
      </c>
      <c r="F1" s="18" t="s">
        <v>96</v>
      </c>
      <c r="G1" s="18" t="s">
        <v>97</v>
      </c>
    </row>
    <row r="2" spans="1:7" x14ac:dyDescent="0.35">
      <c r="A2" s="18" t="s">
        <v>43</v>
      </c>
      <c r="B2" s="18" t="s">
        <v>98</v>
      </c>
      <c r="C2" s="18" t="s">
        <v>99</v>
      </c>
      <c r="D2" s="18" t="s">
        <v>100</v>
      </c>
      <c r="E2" s="18" t="s">
        <v>101</v>
      </c>
      <c r="F2" s="18" t="s">
        <v>102</v>
      </c>
      <c r="G2" s="18" t="s">
        <v>103</v>
      </c>
    </row>
    <row r="3" spans="1:7" x14ac:dyDescent="0.35">
      <c r="A3" s="18" t="s">
        <v>6</v>
      </c>
      <c r="B3" s="18" t="s">
        <v>7</v>
      </c>
      <c r="C3" s="18" t="s">
        <v>7</v>
      </c>
      <c r="D3" s="18" t="s">
        <v>7</v>
      </c>
      <c r="E3" s="18" t="s">
        <v>7</v>
      </c>
      <c r="F3" s="18" t="s">
        <v>7</v>
      </c>
      <c r="G3" s="18" t="s">
        <v>7</v>
      </c>
    </row>
    <row r="4" spans="1:7" x14ac:dyDescent="0.35">
      <c r="A4" s="18" t="s">
        <v>8</v>
      </c>
      <c r="B4" s="18" t="s">
        <v>50</v>
      </c>
      <c r="C4" s="18" t="s">
        <v>51</v>
      </c>
      <c r="D4" s="18" t="s">
        <v>52</v>
      </c>
      <c r="E4" s="18" t="s">
        <v>53</v>
      </c>
      <c r="F4" s="18" t="s">
        <v>54</v>
      </c>
      <c r="G4" s="18" t="s">
        <v>55</v>
      </c>
    </row>
    <row r="6" spans="1:7" x14ac:dyDescent="0.35">
      <c r="A6" s="18" t="s">
        <v>56</v>
      </c>
      <c r="B6">
        <v>2.6879114460912228</v>
      </c>
      <c r="C6">
        <v>2.6879115765576831</v>
      </c>
      <c r="D6">
        <v>2.6879114449780248</v>
      </c>
      <c r="E6">
        <v>2.6879115697386049</v>
      </c>
      <c r="F6">
        <v>2.6879114584726351</v>
      </c>
      <c r="G6">
        <v>2.6879115597338288</v>
      </c>
    </row>
    <row r="7" spans="1:7" x14ac:dyDescent="0.35">
      <c r="A7" s="18" t="s">
        <v>57</v>
      </c>
      <c r="B7">
        <v>-0.63132436037749684</v>
      </c>
      <c r="C7">
        <v>-2.6592101585522112</v>
      </c>
      <c r="D7">
        <v>0.17435190706782011</v>
      </c>
      <c r="E7">
        <v>1.2175204083989171</v>
      </c>
      <c r="F7">
        <v>-0.80367606586959273</v>
      </c>
      <c r="G7">
        <v>-2.0600701585825179</v>
      </c>
    </row>
    <row r="8" spans="1:7" x14ac:dyDescent="0.35">
      <c r="A8" s="18" t="s">
        <v>58</v>
      </c>
      <c r="B8">
        <v>-6.4363157551017083E-3</v>
      </c>
      <c r="C8">
        <v>-2.0269558993336179</v>
      </c>
      <c r="D8">
        <v>-2.6714304468443181E-2</v>
      </c>
      <c r="E8">
        <v>0.12561136600787601</v>
      </c>
      <c r="F8">
        <v>9.837539003159923E-2</v>
      </c>
      <c r="G8">
        <v>9.172468956499126E-2</v>
      </c>
    </row>
    <row r="9" spans="1:7" x14ac:dyDescent="0.35">
      <c r="A9" s="18" t="s">
        <v>16</v>
      </c>
      <c r="B9">
        <v>0</v>
      </c>
      <c r="C9">
        <v>-0.61460210191213926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8" t="s">
        <v>17</v>
      </c>
      <c r="B10">
        <v>0.11029057354948631</v>
      </c>
      <c r="C10">
        <v>-6.8642208674100313E-2</v>
      </c>
      <c r="D10">
        <v>0</v>
      </c>
      <c r="E10">
        <v>-2.7205124013533311E-2</v>
      </c>
      <c r="F10">
        <v>-0.55782873648016851</v>
      </c>
      <c r="G10">
        <v>0</v>
      </c>
    </row>
    <row r="11" spans="1:7" x14ac:dyDescent="0.35">
      <c r="A11" s="18" t="s">
        <v>19</v>
      </c>
      <c r="B11">
        <v>-2.050399974540714</v>
      </c>
      <c r="C11">
        <v>-2.0504000740634969</v>
      </c>
      <c r="D11">
        <v>-2.050399973691543</v>
      </c>
      <c r="E11">
        <v>-2.4348500817733298</v>
      </c>
      <c r="F11">
        <v>-2.0503999839855349</v>
      </c>
      <c r="G11">
        <v>0</v>
      </c>
    </row>
    <row r="12" spans="1:7" x14ac:dyDescent="0.35">
      <c r="A12" s="18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43</v>
      </c>
      <c r="C1" s="1" t="s">
        <v>6</v>
      </c>
      <c r="D1" s="1">
        <v>0</v>
      </c>
    </row>
    <row r="2" spans="1:4" x14ac:dyDescent="0.35">
      <c r="A2" s="1" t="s">
        <v>104</v>
      </c>
      <c r="B2" s="1" t="s">
        <v>44</v>
      </c>
      <c r="C2" s="1" t="s">
        <v>105</v>
      </c>
      <c r="D2">
        <v>129744.25318813771</v>
      </c>
    </row>
    <row r="3" spans="1:4" x14ac:dyDescent="0.35">
      <c r="A3" s="1" t="s">
        <v>106</v>
      </c>
      <c r="B3" s="1" t="s">
        <v>45</v>
      </c>
      <c r="C3" s="1" t="s">
        <v>105</v>
      </c>
      <c r="D3">
        <v>112703.8433082652</v>
      </c>
    </row>
    <row r="4" spans="1:4" x14ac:dyDescent="0.35">
      <c r="A4" s="1" t="s">
        <v>107</v>
      </c>
      <c r="B4" s="1" t="s">
        <v>47</v>
      </c>
      <c r="C4" s="1" t="s">
        <v>105</v>
      </c>
      <c r="D4">
        <v>144160.56042433501</v>
      </c>
    </row>
    <row r="5" spans="1:4" x14ac:dyDescent="0.35">
      <c r="A5" s="1" t="s">
        <v>108</v>
      </c>
      <c r="B5" s="1" t="s">
        <v>48</v>
      </c>
      <c r="C5" s="1" t="s">
        <v>105</v>
      </c>
      <c r="D5">
        <v>123429.23473994801</v>
      </c>
    </row>
    <row r="6" spans="1:4" x14ac:dyDescent="0.35">
      <c r="A6" s="1" t="s">
        <v>109</v>
      </c>
      <c r="B6" s="1" t="s">
        <v>46</v>
      </c>
      <c r="C6" s="1" t="s">
        <v>105</v>
      </c>
      <c r="D6">
        <v>129778.5280679744</v>
      </c>
    </row>
    <row r="7" spans="1:4" x14ac:dyDescent="0.35">
      <c r="A7" s="1" t="s">
        <v>110</v>
      </c>
      <c r="B7" s="1" t="s">
        <v>49</v>
      </c>
      <c r="C7" s="1" t="s">
        <v>105</v>
      </c>
      <c r="D7">
        <v>93351.743301290495</v>
      </c>
    </row>
    <row r="8" spans="1:4" x14ac:dyDescent="0.35">
      <c r="A8" s="1" t="s">
        <v>8</v>
      </c>
      <c r="B8" s="1"/>
      <c r="C8" s="1"/>
      <c r="D8" t="s">
        <v>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5" x14ac:dyDescent="0.35"/>
  <sheetData>
    <row r="1" spans="1:4" x14ac:dyDescent="0.35">
      <c r="A1" s="18" t="s">
        <v>0</v>
      </c>
      <c r="B1" s="18" t="s">
        <v>21</v>
      </c>
      <c r="C1" s="25" t="s">
        <v>20</v>
      </c>
      <c r="D1" s="26"/>
    </row>
    <row r="2" spans="1:4" x14ac:dyDescent="0.35">
      <c r="A2" s="18" t="s">
        <v>4</v>
      </c>
      <c r="B2" s="18" t="s">
        <v>5</v>
      </c>
      <c r="C2" s="25" t="s">
        <v>5</v>
      </c>
      <c r="D2" s="26"/>
    </row>
    <row r="3" spans="1:4" x14ac:dyDescent="0.35">
      <c r="A3" s="18" t="s">
        <v>6</v>
      </c>
      <c r="B3" s="18" t="s">
        <v>22</v>
      </c>
      <c r="C3" s="25" t="s">
        <v>22</v>
      </c>
      <c r="D3" s="26"/>
    </row>
    <row r="4" spans="1:4" x14ac:dyDescent="0.35">
      <c r="A4" s="18" t="s">
        <v>8</v>
      </c>
      <c r="B4" s="18" t="s">
        <v>10</v>
      </c>
      <c r="C4" s="18" t="s">
        <v>112</v>
      </c>
      <c r="D4" s="18" t="s">
        <v>113</v>
      </c>
    </row>
    <row r="6" spans="1:4" x14ac:dyDescent="0.35">
      <c r="A6" s="18" t="s">
        <v>12</v>
      </c>
      <c r="B6">
        <v>417.22382989482549</v>
      </c>
      <c r="C6">
        <v>191.6769453530496</v>
      </c>
      <c r="D6">
        <v>192.52387636635009</v>
      </c>
    </row>
    <row r="7" spans="1:4" x14ac:dyDescent="0.35">
      <c r="A7" s="18" t="s">
        <v>78</v>
      </c>
      <c r="B7">
        <v>0</v>
      </c>
      <c r="C7">
        <v>279.78410019578968</v>
      </c>
      <c r="D7">
        <v>-210.8276072594783</v>
      </c>
    </row>
    <row r="8" spans="1:4" x14ac:dyDescent="0.35">
      <c r="A8" s="18" t="s">
        <v>14</v>
      </c>
      <c r="B8">
        <v>205.9326205921507</v>
      </c>
      <c r="C8">
        <v>221.7106582902002</v>
      </c>
      <c r="D8">
        <v>276.85859489957022</v>
      </c>
    </row>
    <row r="9" spans="1:4" x14ac:dyDescent="0.35">
      <c r="A9" s="18" t="s">
        <v>15</v>
      </c>
      <c r="B9">
        <v>8.3742923079962139</v>
      </c>
      <c r="C9">
        <v>8.3742923079962139</v>
      </c>
      <c r="D9">
        <v>8.3742923079962139</v>
      </c>
    </row>
    <row r="10" spans="1:4" x14ac:dyDescent="0.35">
      <c r="A10" s="18" t="s">
        <v>19</v>
      </c>
      <c r="B10">
        <v>0</v>
      </c>
      <c r="C10">
        <v>-1480.2811004666671</v>
      </c>
      <c r="D10">
        <v>-705.18318363625895</v>
      </c>
    </row>
    <row r="11" spans="1:4" x14ac:dyDescent="0.35">
      <c r="A11" s="18" t="s">
        <v>18</v>
      </c>
      <c r="B11">
        <v>2.039656556517687</v>
      </c>
      <c r="C11">
        <v>0</v>
      </c>
      <c r="D11">
        <v>0</v>
      </c>
    </row>
  </sheetData>
  <mergeCells count="3">
    <mergeCell ref="C1:D1"/>
    <mergeCell ref="C2:D2"/>
    <mergeCell ref="C3:D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18" t="s">
        <v>0</v>
      </c>
      <c r="B1" s="25" t="s">
        <v>20</v>
      </c>
      <c r="C1" s="27"/>
      <c r="D1" s="27"/>
      <c r="E1" s="27"/>
      <c r="F1" s="27"/>
      <c r="G1" s="27"/>
      <c r="H1" s="26"/>
      <c r="I1" s="18" t="s">
        <v>21</v>
      </c>
    </row>
    <row r="2" spans="1:9" x14ac:dyDescent="0.35">
      <c r="A2" s="18" t="s">
        <v>4</v>
      </c>
      <c r="B2" s="25" t="s">
        <v>5</v>
      </c>
      <c r="C2" s="27"/>
      <c r="D2" s="27"/>
      <c r="E2" s="27"/>
      <c r="F2" s="27"/>
      <c r="G2" s="27"/>
      <c r="H2" s="26"/>
      <c r="I2" s="18" t="s">
        <v>5</v>
      </c>
    </row>
    <row r="3" spans="1:9" x14ac:dyDescent="0.35">
      <c r="A3" s="18" t="s">
        <v>6</v>
      </c>
      <c r="B3" s="25" t="s">
        <v>22</v>
      </c>
      <c r="C3" s="27"/>
      <c r="D3" s="27"/>
      <c r="E3" s="27"/>
      <c r="F3" s="27"/>
      <c r="G3" s="27"/>
      <c r="H3" s="26"/>
      <c r="I3" s="18" t="s">
        <v>22</v>
      </c>
    </row>
    <row r="4" spans="1:9" x14ac:dyDescent="0.35">
      <c r="A4" s="18" t="s">
        <v>8</v>
      </c>
      <c r="B4" s="18" t="s">
        <v>112</v>
      </c>
      <c r="C4" s="18" t="s">
        <v>114</v>
      </c>
      <c r="D4" s="18" t="s">
        <v>113</v>
      </c>
      <c r="E4" s="18" t="s">
        <v>115</v>
      </c>
      <c r="F4" s="18" t="s">
        <v>116</v>
      </c>
      <c r="G4" s="18" t="s">
        <v>117</v>
      </c>
      <c r="H4" s="18" t="s">
        <v>118</v>
      </c>
      <c r="I4" s="18" t="s">
        <v>119</v>
      </c>
    </row>
    <row r="6" spans="1:9" x14ac:dyDescent="0.35">
      <c r="A6" s="18" t="s">
        <v>12</v>
      </c>
      <c r="B6">
        <v>191.66795872226629</v>
      </c>
      <c r="C6">
        <v>191.66795872226609</v>
      </c>
      <c r="D6">
        <v>192.6517374280503</v>
      </c>
      <c r="E6">
        <v>192.65173742805061</v>
      </c>
      <c r="F6">
        <v>192.8935113831219</v>
      </c>
      <c r="G6">
        <v>192.89351138312171</v>
      </c>
      <c r="H6">
        <v>192.52387636635009</v>
      </c>
      <c r="I6">
        <v>417.22382989482549</v>
      </c>
    </row>
    <row r="7" spans="1:9" x14ac:dyDescent="0.35">
      <c r="A7" s="18" t="s">
        <v>78</v>
      </c>
      <c r="B7">
        <v>277.7759136590073</v>
      </c>
      <c r="C7">
        <v>302.07627486935928</v>
      </c>
      <c r="D7">
        <v>69.653314058484469</v>
      </c>
      <c r="E7">
        <v>81.666643890983281</v>
      </c>
      <c r="F7">
        <v>116.44529895748219</v>
      </c>
      <c r="G7">
        <v>100.6712126344442</v>
      </c>
      <c r="H7">
        <v>-210.8276072594783</v>
      </c>
      <c r="I7">
        <v>0</v>
      </c>
    </row>
    <row r="8" spans="1:9" x14ac:dyDescent="0.35">
      <c r="A8" s="18" t="s">
        <v>14</v>
      </c>
      <c r="B8">
        <v>278.29907887128832</v>
      </c>
      <c r="C8">
        <v>278.08446487739252</v>
      </c>
      <c r="D8">
        <v>276.7712041949498</v>
      </c>
      <c r="E8">
        <v>276.6652938887305</v>
      </c>
      <c r="F8">
        <v>276.70882411584671</v>
      </c>
      <c r="G8">
        <v>280.21535845009799</v>
      </c>
      <c r="H8">
        <v>276.85859489957022</v>
      </c>
      <c r="I8">
        <v>248.0426150967613</v>
      </c>
    </row>
    <row r="9" spans="1:9" x14ac:dyDescent="0.35">
      <c r="A9" s="18" t="s">
        <v>15</v>
      </c>
      <c r="B9">
        <v>8.3742923079962068</v>
      </c>
      <c r="C9">
        <v>8.3742923079962086</v>
      </c>
      <c r="D9">
        <v>8.3742923079962122</v>
      </c>
      <c r="E9">
        <v>8.3742923079962086</v>
      </c>
      <c r="F9">
        <v>8.3742923079962068</v>
      </c>
      <c r="G9">
        <v>8.3742923079962068</v>
      </c>
      <c r="H9">
        <v>8.3742923079962139</v>
      </c>
      <c r="I9">
        <v>8.3742923079962139</v>
      </c>
    </row>
    <row r="10" spans="1:9" x14ac:dyDescent="0.35">
      <c r="A10" s="18" t="s">
        <v>19</v>
      </c>
      <c r="B10">
        <v>-1469.660922125689</v>
      </c>
      <c r="C10">
        <v>-1469.660922125689</v>
      </c>
      <c r="D10">
        <v>-542.78474475515088</v>
      </c>
      <c r="E10">
        <v>-542.78474475515088</v>
      </c>
      <c r="F10">
        <v>-572.90214523242207</v>
      </c>
      <c r="G10">
        <v>-572.90214523242207</v>
      </c>
      <c r="H10">
        <v>-705.18318363625895</v>
      </c>
      <c r="I10">
        <v>0</v>
      </c>
    </row>
    <row r="11" spans="1:9" x14ac:dyDescent="0.35">
      <c r="A11" s="18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2.039656556517687</v>
      </c>
    </row>
  </sheetData>
  <mergeCells count="3">
    <mergeCell ref="B1:H1"/>
    <mergeCell ref="B2:H2"/>
    <mergeCell ref="B3:H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5" x14ac:dyDescent="0.35"/>
  <sheetData>
    <row r="1" spans="1:12" x14ac:dyDescent="0.35">
      <c r="A1" s="23" t="s">
        <v>0</v>
      </c>
      <c r="B1" s="23" t="s">
        <v>43</v>
      </c>
      <c r="C1" s="23" t="s">
        <v>4</v>
      </c>
      <c r="D1" s="23" t="s">
        <v>6</v>
      </c>
      <c r="E1" s="23" t="s">
        <v>18</v>
      </c>
      <c r="F1" s="23" t="s">
        <v>12</v>
      </c>
      <c r="G1" s="23" t="s">
        <v>14</v>
      </c>
      <c r="H1" s="23" t="s">
        <v>78</v>
      </c>
      <c r="I1" s="23" t="s">
        <v>19</v>
      </c>
      <c r="J1" s="23" t="s">
        <v>15</v>
      </c>
      <c r="K1" s="23" t="s">
        <v>17</v>
      </c>
      <c r="L1" s="23" t="s">
        <v>16</v>
      </c>
    </row>
    <row r="2" spans="1:12" x14ac:dyDescent="0.35">
      <c r="A2" s="23" t="s">
        <v>120</v>
      </c>
      <c r="B2" s="23" t="s">
        <v>88</v>
      </c>
      <c r="C2" s="23" t="s">
        <v>5</v>
      </c>
      <c r="D2" s="23" t="s">
        <v>22</v>
      </c>
      <c r="E2">
        <v>0</v>
      </c>
      <c r="F2">
        <v>219.0610634068403</v>
      </c>
      <c r="G2">
        <v>301.75493108130871</v>
      </c>
      <c r="H2">
        <v>234.9313634554766</v>
      </c>
      <c r="I2">
        <v>-1395.6248000507151</v>
      </c>
      <c r="J2">
        <v>48.684649900470099</v>
      </c>
      <c r="K2">
        <v>263.99895569738641</v>
      </c>
    </row>
    <row r="3" spans="1:12" x14ac:dyDescent="0.35">
      <c r="A3" s="23" t="s">
        <v>121</v>
      </c>
      <c r="B3" s="23" t="s">
        <v>88</v>
      </c>
      <c r="C3" s="23" t="s">
        <v>5</v>
      </c>
      <c r="D3" s="23" t="s">
        <v>22</v>
      </c>
      <c r="E3">
        <v>5.3849506181185386E-7</v>
      </c>
      <c r="F3">
        <v>2.94960991897769E-2</v>
      </c>
      <c r="G3">
        <v>1.197465667930041E-2</v>
      </c>
      <c r="H3">
        <v>6.0497044327309452E-3</v>
      </c>
      <c r="I3">
        <v>-3.5938656359503843E-2</v>
      </c>
      <c r="J3">
        <v>2.6049503222612021E-3</v>
      </c>
      <c r="K3">
        <v>1.6354414205962051E-2</v>
      </c>
      <c r="L3">
        <v>4.5944019893595783E-3</v>
      </c>
    </row>
    <row r="4" spans="1:12" x14ac:dyDescent="0.35">
      <c r="A4" s="23" t="s">
        <v>122</v>
      </c>
      <c r="B4" s="23" t="s">
        <v>88</v>
      </c>
      <c r="C4" s="23" t="s">
        <v>5</v>
      </c>
      <c r="D4" s="23" t="s">
        <v>22</v>
      </c>
      <c r="E4">
        <v>2.5302374905394629</v>
      </c>
      <c r="F4">
        <v>6.5793369774126012</v>
      </c>
      <c r="G4">
        <v>18.52798002029742</v>
      </c>
      <c r="H4">
        <v>33.275178934151512</v>
      </c>
      <c r="I4">
        <v>-197.6733300465778</v>
      </c>
      <c r="J4">
        <v>3.5162079254476688</v>
      </c>
    </row>
    <row r="5" spans="1:12" x14ac:dyDescent="0.35">
      <c r="A5" s="23" t="s">
        <v>123</v>
      </c>
      <c r="B5" s="23" t="s">
        <v>88</v>
      </c>
      <c r="C5" s="23" t="s">
        <v>5</v>
      </c>
      <c r="D5" s="23" t="s">
        <v>22</v>
      </c>
      <c r="F5">
        <v>1.905964431813705</v>
      </c>
      <c r="G5">
        <v>0.21257493273966249</v>
      </c>
      <c r="H5">
        <v>0.33060929968947539</v>
      </c>
      <c r="I5">
        <v>-2.33225677298937</v>
      </c>
      <c r="K5">
        <v>0.14166254667343381</v>
      </c>
    </row>
    <row r="6" spans="1:12" x14ac:dyDescent="0.35">
      <c r="A6" s="23" t="s">
        <v>124</v>
      </c>
      <c r="B6" s="23" t="s">
        <v>88</v>
      </c>
      <c r="C6" s="23" t="s">
        <v>5</v>
      </c>
      <c r="D6" s="23" t="s">
        <v>22</v>
      </c>
      <c r="E6">
        <v>0</v>
      </c>
      <c r="G6">
        <v>8.2640272797979662E-4</v>
      </c>
      <c r="H6">
        <v>3.623641828116443E-3</v>
      </c>
      <c r="I6">
        <v>-2.152647619047619E-2</v>
      </c>
      <c r="K6">
        <v>8.676147742485424E-5</v>
      </c>
    </row>
    <row r="7" spans="1:12" x14ac:dyDescent="0.35">
      <c r="A7" s="23" t="s">
        <v>125</v>
      </c>
      <c r="B7" s="23" t="s">
        <v>88</v>
      </c>
      <c r="C7" s="23" t="s">
        <v>5</v>
      </c>
      <c r="D7" s="23" t="s">
        <v>22</v>
      </c>
      <c r="F7">
        <v>0.59861166958061252</v>
      </c>
      <c r="G7">
        <v>5.3433329875365559E-2</v>
      </c>
      <c r="H7">
        <v>0.2205729079796255</v>
      </c>
      <c r="I7">
        <v>0</v>
      </c>
    </row>
    <row r="8" spans="1:12" x14ac:dyDescent="0.35">
      <c r="A8" s="23" t="s">
        <v>120</v>
      </c>
      <c r="B8" s="23" t="s">
        <v>88</v>
      </c>
      <c r="C8" s="23" t="s">
        <v>5</v>
      </c>
      <c r="D8" s="23" t="s">
        <v>22</v>
      </c>
      <c r="E8">
        <v>0</v>
      </c>
      <c r="F8">
        <v>219.06106340684039</v>
      </c>
      <c r="G8">
        <v>301.5511285525688</v>
      </c>
      <c r="H8">
        <v>247.275056591941</v>
      </c>
      <c r="I8">
        <v>-1395.6248000507151</v>
      </c>
      <c r="J8">
        <v>48.684649900470127</v>
      </c>
      <c r="K8">
        <v>263.99895569738629</v>
      </c>
    </row>
    <row r="9" spans="1:12" x14ac:dyDescent="0.35">
      <c r="A9" s="23" t="s">
        <v>121</v>
      </c>
      <c r="B9" s="23" t="s">
        <v>88</v>
      </c>
      <c r="C9" s="23" t="s">
        <v>5</v>
      </c>
      <c r="D9" s="23" t="s">
        <v>22</v>
      </c>
      <c r="E9">
        <v>5.3849506181185195E-7</v>
      </c>
      <c r="F9">
        <v>2.949609918977663E-2</v>
      </c>
      <c r="G9">
        <v>1.196940857175367E-2</v>
      </c>
      <c r="H9">
        <v>6.3675661859918702E-3</v>
      </c>
      <c r="I9">
        <v>-3.5938656359503843E-2</v>
      </c>
      <c r="J9">
        <v>2.6049503222612012E-3</v>
      </c>
      <c r="K9">
        <v>1.6354414205962061E-2</v>
      </c>
      <c r="L9">
        <v>4.5944019893595844E-3</v>
      </c>
    </row>
    <row r="10" spans="1:12" x14ac:dyDescent="0.35">
      <c r="A10" s="23" t="s">
        <v>122</v>
      </c>
      <c r="B10" s="23" t="s">
        <v>88</v>
      </c>
      <c r="C10" s="23" t="s">
        <v>5</v>
      </c>
      <c r="D10" s="23" t="s">
        <v>22</v>
      </c>
      <c r="E10">
        <v>2.530237490539442</v>
      </c>
      <c r="F10">
        <v>6.5793369774125532</v>
      </c>
      <c r="G10">
        <v>18.499113863342838</v>
      </c>
      <c r="H10">
        <v>35.023513391427763</v>
      </c>
      <c r="I10">
        <v>-197.6733300465778</v>
      </c>
      <c r="J10">
        <v>3.5162079254476701</v>
      </c>
    </row>
    <row r="11" spans="1:12" x14ac:dyDescent="0.35">
      <c r="A11" s="23" t="s">
        <v>123</v>
      </c>
      <c r="B11" s="23" t="s">
        <v>88</v>
      </c>
      <c r="C11" s="23" t="s">
        <v>5</v>
      </c>
      <c r="D11" s="23" t="s">
        <v>22</v>
      </c>
      <c r="F11">
        <v>1.905964431813705</v>
      </c>
      <c r="G11">
        <v>0.21228812977597711</v>
      </c>
      <c r="H11">
        <v>0.34798007421444282</v>
      </c>
      <c r="I11">
        <v>-2.33225677298937</v>
      </c>
      <c r="K11">
        <v>0.1416625466734337</v>
      </c>
    </row>
    <row r="12" spans="1:12" x14ac:dyDescent="0.35">
      <c r="A12" s="23" t="s">
        <v>124</v>
      </c>
      <c r="B12" s="23" t="s">
        <v>88</v>
      </c>
      <c r="C12" s="23" t="s">
        <v>5</v>
      </c>
      <c r="D12" s="23" t="s">
        <v>22</v>
      </c>
      <c r="E12">
        <v>0</v>
      </c>
      <c r="G12">
        <v>8.2325922531180276E-4</v>
      </c>
      <c r="H12">
        <v>3.8140341286795961E-3</v>
      </c>
      <c r="I12">
        <v>-2.152647619047619E-2</v>
      </c>
      <c r="K12">
        <v>8.6761477424854023E-5</v>
      </c>
    </row>
    <row r="13" spans="1:12" x14ac:dyDescent="0.35">
      <c r="A13" s="23" t="s">
        <v>125</v>
      </c>
      <c r="B13" s="23" t="s">
        <v>88</v>
      </c>
      <c r="C13" s="23" t="s">
        <v>5</v>
      </c>
      <c r="D13" s="23" t="s">
        <v>22</v>
      </c>
      <c r="F13">
        <v>0.59861166958061285</v>
      </c>
      <c r="G13">
        <v>5.3241983280527948E-2</v>
      </c>
      <c r="H13">
        <v>0.23216218346107481</v>
      </c>
      <c r="I13">
        <v>0</v>
      </c>
    </row>
    <row r="14" spans="1:12" x14ac:dyDescent="0.35">
      <c r="A14" s="23" t="s">
        <v>120</v>
      </c>
      <c r="B14" s="23" t="s">
        <v>88</v>
      </c>
      <c r="C14" s="23" t="s">
        <v>5</v>
      </c>
      <c r="D14" s="23" t="s">
        <v>22</v>
      </c>
      <c r="E14">
        <v>0</v>
      </c>
      <c r="F14">
        <v>219.0610634068405</v>
      </c>
      <c r="G14">
        <v>272.75038347018449</v>
      </c>
      <c r="H14">
        <v>84.946317241335876</v>
      </c>
      <c r="I14">
        <v>-506.39917137382679</v>
      </c>
      <c r="J14">
        <v>48.684649900470127</v>
      </c>
      <c r="K14">
        <v>261.09645471431543</v>
      </c>
    </row>
    <row r="15" spans="1:12" x14ac:dyDescent="0.35">
      <c r="A15" s="23" t="s">
        <v>121</v>
      </c>
      <c r="B15" s="23" t="s">
        <v>88</v>
      </c>
      <c r="C15" s="23" t="s">
        <v>5</v>
      </c>
      <c r="D15" s="23" t="s">
        <v>22</v>
      </c>
      <c r="E15">
        <v>5.3849506181185322E-7</v>
      </c>
      <c r="F15">
        <v>2.9496099189776921E-2</v>
      </c>
      <c r="G15">
        <v>1.1180741332398641E-2</v>
      </c>
      <c r="H15">
        <v>2.1829487766828028E-3</v>
      </c>
      <c r="I15">
        <v>-1.301779707165086E-2</v>
      </c>
      <c r="J15">
        <v>2.6049503222612029E-3</v>
      </c>
      <c r="K15">
        <v>1.620477354871435E-2</v>
      </c>
      <c r="L15">
        <v>4.5944019893595948E-3</v>
      </c>
    </row>
    <row r="16" spans="1:12" x14ac:dyDescent="0.35">
      <c r="A16" s="23" t="s">
        <v>122</v>
      </c>
      <c r="B16" s="23" t="s">
        <v>88</v>
      </c>
      <c r="C16" s="23" t="s">
        <v>5</v>
      </c>
      <c r="D16" s="23" t="s">
        <v>22</v>
      </c>
      <c r="E16">
        <v>2.5302374905393208</v>
      </c>
      <c r="F16">
        <v>6.5793369774125532</v>
      </c>
      <c r="G16">
        <v>14.906768955210151</v>
      </c>
      <c r="H16">
        <v>12.006869419142371</v>
      </c>
      <c r="I16">
        <v>-71.601766946507468</v>
      </c>
      <c r="J16">
        <v>3.5162079254476741</v>
      </c>
    </row>
    <row r="17" spans="1:12" x14ac:dyDescent="0.35">
      <c r="A17" s="23" t="s">
        <v>123</v>
      </c>
      <c r="B17" s="23" t="s">
        <v>88</v>
      </c>
      <c r="C17" s="23" t="s">
        <v>5</v>
      </c>
      <c r="D17" s="23" t="s">
        <v>22</v>
      </c>
      <c r="F17">
        <v>1.9059644318137019</v>
      </c>
      <c r="G17">
        <v>0.19480821849104779</v>
      </c>
      <c r="H17">
        <v>0.2464785281722755</v>
      </c>
      <c r="I17">
        <v>-1.7145622596877781</v>
      </c>
      <c r="K17">
        <v>0.1232631602054275</v>
      </c>
    </row>
    <row r="18" spans="1:12" x14ac:dyDescent="0.35">
      <c r="A18" s="23" t="s">
        <v>124</v>
      </c>
      <c r="B18" s="23" t="s">
        <v>88</v>
      </c>
      <c r="C18" s="23" t="s">
        <v>5</v>
      </c>
      <c r="D18" s="23" t="s">
        <v>22</v>
      </c>
      <c r="E18">
        <v>0</v>
      </c>
      <c r="G18">
        <v>3.8015050150817689E-4</v>
      </c>
      <c r="H18">
        <v>1.3075390019099829E-3</v>
      </c>
      <c r="I18">
        <v>-7.7973782857142836E-3</v>
      </c>
      <c r="K18">
        <v>4.1992555073629368E-5</v>
      </c>
    </row>
    <row r="19" spans="1:12" x14ac:dyDescent="0.35">
      <c r="A19" s="23" t="s">
        <v>125</v>
      </c>
      <c r="B19" s="23" t="s">
        <v>88</v>
      </c>
      <c r="C19" s="23" t="s">
        <v>5</v>
      </c>
      <c r="D19" s="23" t="s">
        <v>22</v>
      </c>
      <c r="F19">
        <v>0.59861166958061252</v>
      </c>
      <c r="G19">
        <v>6.432042357842041E-2</v>
      </c>
      <c r="H19">
        <v>0.21469988600628809</v>
      </c>
      <c r="I19">
        <v>0</v>
      </c>
    </row>
    <row r="20" spans="1:12" x14ac:dyDescent="0.35">
      <c r="A20" s="23" t="s">
        <v>120</v>
      </c>
      <c r="B20" s="23" t="s">
        <v>88</v>
      </c>
      <c r="C20" s="23" t="s">
        <v>5</v>
      </c>
      <c r="D20" s="23" t="s">
        <v>22</v>
      </c>
      <c r="E20">
        <v>0</v>
      </c>
      <c r="F20">
        <v>219.06106340684039</v>
      </c>
      <c r="G20">
        <v>272.65153974647512</v>
      </c>
      <c r="H20">
        <v>90.95285121288552</v>
      </c>
      <c r="I20">
        <v>-506.39917137382679</v>
      </c>
      <c r="J20">
        <v>48.684649900470127</v>
      </c>
      <c r="K20">
        <v>261.09645471431531</v>
      </c>
    </row>
    <row r="21" spans="1:12" x14ac:dyDescent="0.35">
      <c r="A21" s="23" t="s">
        <v>121</v>
      </c>
      <c r="B21" s="23" t="s">
        <v>88</v>
      </c>
      <c r="C21" s="23" t="s">
        <v>5</v>
      </c>
      <c r="D21" s="23" t="s">
        <v>22</v>
      </c>
      <c r="E21">
        <v>5.3849506181185227E-7</v>
      </c>
      <c r="F21">
        <v>2.94960991897769E-2</v>
      </c>
      <c r="G21">
        <v>1.1178201248346E-2</v>
      </c>
      <c r="H21">
        <v>2.3373045676236708E-3</v>
      </c>
      <c r="I21">
        <v>-1.301779707165086E-2</v>
      </c>
      <c r="J21">
        <v>2.6049503222612029E-3</v>
      </c>
      <c r="K21">
        <v>1.6204773548714298E-2</v>
      </c>
      <c r="L21">
        <v>4.5944019893595853E-3</v>
      </c>
    </row>
    <row r="22" spans="1:12" x14ac:dyDescent="0.35">
      <c r="A22" s="23" t="s">
        <v>122</v>
      </c>
      <c r="B22" s="23" t="s">
        <v>88</v>
      </c>
      <c r="C22" s="23" t="s">
        <v>5</v>
      </c>
      <c r="D22" s="23" t="s">
        <v>22</v>
      </c>
      <c r="E22">
        <v>2.530237490539454</v>
      </c>
      <c r="F22">
        <v>6.579336977412555</v>
      </c>
      <c r="G22">
        <v>14.89279773524412</v>
      </c>
      <c r="H22">
        <v>12.855872311794609</v>
      </c>
      <c r="I22">
        <v>-71.601766946507468</v>
      </c>
      <c r="J22">
        <v>3.5162079254476701</v>
      </c>
    </row>
    <row r="23" spans="1:12" x14ac:dyDescent="0.35">
      <c r="A23" s="23" t="s">
        <v>123</v>
      </c>
      <c r="B23" s="23" t="s">
        <v>88</v>
      </c>
      <c r="C23" s="23" t="s">
        <v>5</v>
      </c>
      <c r="D23" s="23" t="s">
        <v>22</v>
      </c>
      <c r="F23">
        <v>1.9059644318137039</v>
      </c>
      <c r="G23">
        <v>0.19452141552736291</v>
      </c>
      <c r="H23">
        <v>0.26390696651785722</v>
      </c>
      <c r="I23">
        <v>-1.7145622596877781</v>
      </c>
      <c r="K23">
        <v>0.1232631602054276</v>
      </c>
    </row>
    <row r="24" spans="1:12" x14ac:dyDescent="0.35">
      <c r="A24" s="23" t="s">
        <v>124</v>
      </c>
      <c r="B24" s="23" t="s">
        <v>88</v>
      </c>
      <c r="C24" s="23" t="s">
        <v>5</v>
      </c>
      <c r="D24" s="23" t="s">
        <v>22</v>
      </c>
      <c r="E24">
        <v>0</v>
      </c>
      <c r="G24">
        <v>3.7862904621686769E-4</v>
      </c>
      <c r="H24">
        <v>1.399994775028276E-3</v>
      </c>
      <c r="I24">
        <v>-7.7973782857142836E-3</v>
      </c>
      <c r="K24">
        <v>4.1992555073629388E-5</v>
      </c>
    </row>
    <row r="25" spans="1:12" x14ac:dyDescent="0.35">
      <c r="A25" s="23" t="s">
        <v>125</v>
      </c>
      <c r="B25" s="23" t="s">
        <v>88</v>
      </c>
      <c r="C25" s="23" t="s">
        <v>5</v>
      </c>
      <c r="D25" s="23" t="s">
        <v>22</v>
      </c>
      <c r="F25">
        <v>0.59861166958061218</v>
      </c>
      <c r="G25">
        <v>6.4070598313452701E-2</v>
      </c>
      <c r="H25">
        <v>0.22988126409147361</v>
      </c>
      <c r="I25">
        <v>0</v>
      </c>
    </row>
    <row r="26" spans="1:12" x14ac:dyDescent="0.35">
      <c r="A26" s="23" t="s">
        <v>120</v>
      </c>
      <c r="B26" s="23" t="s">
        <v>88</v>
      </c>
      <c r="C26" s="23" t="s">
        <v>5</v>
      </c>
      <c r="D26" s="23" t="s">
        <v>22</v>
      </c>
      <c r="E26">
        <v>0</v>
      </c>
      <c r="F26">
        <v>219.06106340684079</v>
      </c>
      <c r="G26">
        <v>284.01576497951999</v>
      </c>
      <c r="H26">
        <v>50.513837116203959</v>
      </c>
      <c r="I26">
        <v>-532.67298757718413</v>
      </c>
      <c r="J26">
        <v>48.684649900470127</v>
      </c>
      <c r="K26">
        <v>260.55645453141858</v>
      </c>
    </row>
    <row r="27" spans="1:12" x14ac:dyDescent="0.35">
      <c r="A27" s="23" t="s">
        <v>121</v>
      </c>
      <c r="B27" s="23" t="s">
        <v>88</v>
      </c>
      <c r="C27" s="23" t="s">
        <v>5</v>
      </c>
      <c r="D27" s="23" t="s">
        <v>22</v>
      </c>
      <c r="E27">
        <v>5.3849506181185322E-7</v>
      </c>
      <c r="F27">
        <v>2.9496099189776921E-2</v>
      </c>
      <c r="G27">
        <v>1.146082183932793E-2</v>
      </c>
      <c r="H27">
        <v>1.2968246192193249E-3</v>
      </c>
      <c r="I27">
        <v>-1.367546678738602E-2</v>
      </c>
      <c r="J27">
        <v>2.6049503222612029E-3</v>
      </c>
      <c r="K27">
        <v>1.6176933426435679E-2</v>
      </c>
      <c r="L27">
        <v>4.5944019893595879E-3</v>
      </c>
    </row>
    <row r="28" spans="1:12" x14ac:dyDescent="0.35">
      <c r="A28" s="23" t="s">
        <v>122</v>
      </c>
      <c r="B28" s="23" t="s">
        <v>88</v>
      </c>
      <c r="C28" s="23" t="s">
        <v>5</v>
      </c>
      <c r="D28" s="23" t="s">
        <v>22</v>
      </c>
      <c r="E28">
        <v>2.5302374905393208</v>
      </c>
      <c r="F28">
        <v>6.5793369774125532</v>
      </c>
      <c r="G28">
        <v>16.63957345058455</v>
      </c>
      <c r="H28">
        <v>7.1329222329058846</v>
      </c>
      <c r="I28">
        <v>-75.219146558023652</v>
      </c>
      <c r="J28">
        <v>3.5162079254476741</v>
      </c>
    </row>
    <row r="29" spans="1:12" x14ac:dyDescent="0.35">
      <c r="A29" s="23" t="s">
        <v>123</v>
      </c>
      <c r="B29" s="23" t="s">
        <v>88</v>
      </c>
      <c r="C29" s="23" t="s">
        <v>5</v>
      </c>
      <c r="D29" s="23" t="s">
        <v>22</v>
      </c>
      <c r="F29">
        <v>1.9059644318137059</v>
      </c>
      <c r="G29">
        <v>0.24775787406512209</v>
      </c>
      <c r="H29">
        <v>0.18265452245852559</v>
      </c>
      <c r="I29">
        <v>-2.2849440017577578</v>
      </c>
      <c r="K29">
        <v>0.11603580283718461</v>
      </c>
    </row>
    <row r="30" spans="1:12" x14ac:dyDescent="0.35">
      <c r="A30" s="23" t="s">
        <v>124</v>
      </c>
      <c r="B30" s="23" t="s">
        <v>88</v>
      </c>
      <c r="C30" s="23" t="s">
        <v>5</v>
      </c>
      <c r="D30" s="23" t="s">
        <v>22</v>
      </c>
      <c r="E30">
        <v>0</v>
      </c>
      <c r="G30">
        <v>5.5336118619131978E-4</v>
      </c>
      <c r="H30">
        <v>7.767698382932411E-4</v>
      </c>
      <c r="I30">
        <v>-8.19130819047619E-3</v>
      </c>
      <c r="K30">
        <v>3.3663453240843368E-5</v>
      </c>
    </row>
    <row r="31" spans="1:12" x14ac:dyDescent="0.35">
      <c r="A31" s="23" t="s">
        <v>125</v>
      </c>
      <c r="B31" s="23" t="s">
        <v>88</v>
      </c>
      <c r="C31" s="23" t="s">
        <v>5</v>
      </c>
      <c r="D31" s="23" t="s">
        <v>22</v>
      </c>
      <c r="F31">
        <v>0.59861166958061252</v>
      </c>
      <c r="G31">
        <v>8.9942600264321479E-2</v>
      </c>
      <c r="H31">
        <v>0.1218617843241188</v>
      </c>
      <c r="I31">
        <v>-2.2204460492503131E-16</v>
      </c>
    </row>
    <row r="32" spans="1:12" x14ac:dyDescent="0.35">
      <c r="A32" s="23" t="s">
        <v>120</v>
      </c>
      <c r="B32" s="23" t="s">
        <v>88</v>
      </c>
      <c r="C32" s="23" t="s">
        <v>5</v>
      </c>
      <c r="D32" s="23" t="s">
        <v>22</v>
      </c>
      <c r="E32">
        <v>0</v>
      </c>
      <c r="F32">
        <v>219.06106340684019</v>
      </c>
      <c r="G32">
        <v>254.963059816227</v>
      </c>
      <c r="H32">
        <v>93.535726783485373</v>
      </c>
      <c r="I32">
        <v>-532.67298757718413</v>
      </c>
      <c r="J32">
        <v>48.684649900470127</v>
      </c>
      <c r="K32">
        <v>260.55645453141852</v>
      </c>
    </row>
    <row r="33" spans="1:12" x14ac:dyDescent="0.35">
      <c r="A33" s="23" t="s">
        <v>121</v>
      </c>
      <c r="B33" s="23" t="s">
        <v>88</v>
      </c>
      <c r="C33" s="23" t="s">
        <v>5</v>
      </c>
      <c r="D33" s="23" t="s">
        <v>22</v>
      </c>
      <c r="E33">
        <v>5.3849506181184878E-7</v>
      </c>
      <c r="F33">
        <v>2.9496099189776699E-2</v>
      </c>
      <c r="G33">
        <v>1.071496158673999E-2</v>
      </c>
      <c r="H33">
        <v>2.401311010889045E-3</v>
      </c>
      <c r="I33">
        <v>-1.367546678738602E-2</v>
      </c>
      <c r="J33">
        <v>2.6049503222612021E-3</v>
      </c>
      <c r="K33">
        <v>1.6176933426435679E-2</v>
      </c>
      <c r="L33">
        <v>4.5944019893595688E-3</v>
      </c>
    </row>
    <row r="34" spans="1:12" x14ac:dyDescent="0.35">
      <c r="A34" s="23" t="s">
        <v>122</v>
      </c>
      <c r="B34" s="23" t="s">
        <v>88</v>
      </c>
      <c r="C34" s="23" t="s">
        <v>5</v>
      </c>
      <c r="D34" s="23" t="s">
        <v>22</v>
      </c>
      <c r="E34">
        <v>2.5302374905394469</v>
      </c>
      <c r="F34">
        <v>6.5793369774125532</v>
      </c>
      <c r="G34">
        <v>12.53711958020066</v>
      </c>
      <c r="H34">
        <v>13.207926842107041</v>
      </c>
      <c r="I34">
        <v>-75.219146558023652</v>
      </c>
      <c r="J34">
        <v>3.5162079254476688</v>
      </c>
    </row>
    <row r="35" spans="1:12" x14ac:dyDescent="0.35">
      <c r="A35" s="23" t="s">
        <v>123</v>
      </c>
      <c r="B35" s="23" t="s">
        <v>88</v>
      </c>
      <c r="C35" s="23" t="s">
        <v>5</v>
      </c>
      <c r="D35" s="23" t="s">
        <v>22</v>
      </c>
      <c r="F35">
        <v>1.9059644318137039</v>
      </c>
      <c r="G35">
        <v>0.14270531241706999</v>
      </c>
      <c r="H35">
        <v>0.33821868390528997</v>
      </c>
      <c r="I35">
        <v>-2.2849440017577578</v>
      </c>
      <c r="K35">
        <v>0.11603580283718461</v>
      </c>
    </row>
    <row r="36" spans="1:12" x14ac:dyDescent="0.35">
      <c r="A36" s="23" t="s">
        <v>124</v>
      </c>
      <c r="B36" s="23" t="s">
        <v>88</v>
      </c>
      <c r="C36" s="23" t="s">
        <v>5</v>
      </c>
      <c r="D36" s="23" t="s">
        <v>22</v>
      </c>
      <c r="E36">
        <v>0</v>
      </c>
      <c r="G36">
        <v>1.0660706138076809E-4</v>
      </c>
      <c r="H36">
        <v>1.43833324720727E-3</v>
      </c>
      <c r="I36">
        <v>-8.19130819047619E-3</v>
      </c>
      <c r="K36">
        <v>3.3663453240843368E-5</v>
      </c>
    </row>
    <row r="37" spans="1:12" x14ac:dyDescent="0.35">
      <c r="A37" s="23" t="s">
        <v>125</v>
      </c>
      <c r="B37" s="23" t="s">
        <v>88</v>
      </c>
      <c r="C37" s="23" t="s">
        <v>5</v>
      </c>
      <c r="D37" s="23" t="s">
        <v>22</v>
      </c>
      <c r="F37">
        <v>0.59861166958061285</v>
      </c>
      <c r="G37">
        <v>1.9854586904794809E-2</v>
      </c>
      <c r="H37">
        <v>0.22564966778642129</v>
      </c>
      <c r="I37">
        <v>-2.2204460492503131E-16</v>
      </c>
    </row>
    <row r="38" spans="1:12" x14ac:dyDescent="0.35">
      <c r="A38" s="23" t="s">
        <v>120</v>
      </c>
      <c r="B38" s="23" t="s">
        <v>88</v>
      </c>
      <c r="C38" s="23" t="s">
        <v>5</v>
      </c>
      <c r="D38" s="23" t="s">
        <v>22</v>
      </c>
      <c r="E38">
        <v>0</v>
      </c>
      <c r="F38">
        <v>219.0610634068403</v>
      </c>
      <c r="G38">
        <v>266.53006617156109</v>
      </c>
      <c r="H38">
        <v>-245.8943317908481</v>
      </c>
      <c r="I38">
        <v>-659.42318164424796</v>
      </c>
      <c r="J38">
        <v>48.684649900470113</v>
      </c>
      <c r="K38">
        <v>261.41145482100529</v>
      </c>
    </row>
    <row r="39" spans="1:12" x14ac:dyDescent="0.35">
      <c r="A39" s="23" t="s">
        <v>121</v>
      </c>
      <c r="B39" s="23" t="s">
        <v>88</v>
      </c>
      <c r="C39" s="23" t="s">
        <v>5</v>
      </c>
      <c r="D39" s="23" t="s">
        <v>22</v>
      </c>
      <c r="E39">
        <v>5.3849506181185661E-7</v>
      </c>
      <c r="F39">
        <v>2.9496099189776689E-2</v>
      </c>
      <c r="G39">
        <v>1.1026049741218669E-2</v>
      </c>
      <c r="H39">
        <v>-6.3216007850846728E-3</v>
      </c>
      <c r="I39">
        <v>-1.6955042332175339E-2</v>
      </c>
      <c r="J39">
        <v>2.6049503222612021E-3</v>
      </c>
      <c r="K39">
        <v>1.6221013620043551E-2</v>
      </c>
      <c r="L39">
        <v>4.5944019893595497E-3</v>
      </c>
    </row>
    <row r="40" spans="1:12" x14ac:dyDescent="0.35">
      <c r="A40" s="23" t="s">
        <v>122</v>
      </c>
      <c r="B40" s="23" t="s">
        <v>88</v>
      </c>
      <c r="C40" s="23" t="s">
        <v>5</v>
      </c>
      <c r="D40" s="23" t="s">
        <v>22</v>
      </c>
      <c r="E40">
        <v>2.5302374905394411</v>
      </c>
      <c r="F40">
        <v>6.5793369774125496</v>
      </c>
      <c r="G40">
        <v>13.95627796584162</v>
      </c>
      <c r="H40">
        <v>-34.77068997551131</v>
      </c>
      <c r="I40">
        <v>-93.257790312338358</v>
      </c>
      <c r="J40">
        <v>3.516207925447667</v>
      </c>
    </row>
    <row r="41" spans="1:12" x14ac:dyDescent="0.35">
      <c r="A41" s="23" t="s">
        <v>123</v>
      </c>
      <c r="B41" s="23" t="s">
        <v>88</v>
      </c>
      <c r="C41" s="23" t="s">
        <v>5</v>
      </c>
      <c r="D41" s="23" t="s">
        <v>22</v>
      </c>
      <c r="F41">
        <v>1.905964431813705</v>
      </c>
      <c r="G41">
        <v>0.17370379034155281</v>
      </c>
      <c r="H41">
        <v>-0.63975577518874627</v>
      </c>
      <c r="I41">
        <v>-2.0220952726932508</v>
      </c>
      <c r="K41">
        <v>0.12656698366574251</v>
      </c>
    </row>
    <row r="42" spans="1:12" x14ac:dyDescent="0.35">
      <c r="A42" s="23" t="s">
        <v>124</v>
      </c>
      <c r="B42" s="23" t="s">
        <v>88</v>
      </c>
      <c r="C42" s="23" t="s">
        <v>5</v>
      </c>
      <c r="D42" s="23" t="s">
        <v>22</v>
      </c>
      <c r="E42">
        <v>0</v>
      </c>
      <c r="G42">
        <v>2.843152811284391E-4</v>
      </c>
      <c r="H42">
        <v>-3.7865018498343061E-3</v>
      </c>
      <c r="I42">
        <v>-1.0155702857142851E-2</v>
      </c>
      <c r="K42">
        <v>4.6851197809421223E-5</v>
      </c>
    </row>
    <row r="43" spans="1:12" x14ac:dyDescent="0.35">
      <c r="A43" s="23" t="s">
        <v>125</v>
      </c>
      <c r="B43" s="23" t="s">
        <v>88</v>
      </c>
      <c r="C43" s="23" t="s">
        <v>5</v>
      </c>
      <c r="D43" s="23" t="s">
        <v>22</v>
      </c>
      <c r="F43">
        <v>0.59861166958061784</v>
      </c>
      <c r="G43">
        <v>3.849691349646063E-2</v>
      </c>
      <c r="H43">
        <v>-0.47736871541847098</v>
      </c>
      <c r="I43">
        <v>2.2204460492503131E-16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5" x14ac:dyDescent="0.35"/>
  <sheetData>
    <row r="1" spans="1:14" x14ac:dyDescent="0.35">
      <c r="A1" s="23" t="s">
        <v>0</v>
      </c>
      <c r="B1" s="23" t="s">
        <v>43</v>
      </c>
      <c r="C1" s="23" t="s">
        <v>4</v>
      </c>
      <c r="D1" s="23" t="s">
        <v>6</v>
      </c>
      <c r="E1" s="23" t="s">
        <v>18</v>
      </c>
      <c r="F1" s="23" t="s">
        <v>12</v>
      </c>
      <c r="G1" s="23" t="s">
        <v>14</v>
      </c>
      <c r="H1" s="23" t="s">
        <v>15</v>
      </c>
      <c r="I1" s="23" t="s">
        <v>17</v>
      </c>
      <c r="J1" s="23" t="s">
        <v>19</v>
      </c>
      <c r="K1" s="23" t="s">
        <v>78</v>
      </c>
      <c r="L1" s="23" t="s">
        <v>16</v>
      </c>
      <c r="M1" s="23" t="s">
        <v>33</v>
      </c>
      <c r="N1" s="23" t="s">
        <v>32</v>
      </c>
    </row>
    <row r="2" spans="1:14" x14ac:dyDescent="0.35">
      <c r="A2" s="23" t="s">
        <v>21</v>
      </c>
      <c r="B2" s="23" t="s">
        <v>88</v>
      </c>
      <c r="C2" s="23" t="s">
        <v>5</v>
      </c>
      <c r="D2" s="23" t="s">
        <v>22</v>
      </c>
      <c r="E2">
        <v>0</v>
      </c>
      <c r="F2">
        <v>339.43258308006523</v>
      </c>
      <c r="G2">
        <v>275.03066609898661</v>
      </c>
      <c r="H2">
        <v>37.178901853822993</v>
      </c>
      <c r="I2">
        <v>284.30583820661161</v>
      </c>
      <c r="J2">
        <v>0</v>
      </c>
    </row>
    <row r="3" spans="1:14" x14ac:dyDescent="0.35">
      <c r="A3" s="23" t="s">
        <v>126</v>
      </c>
      <c r="B3" s="23" t="s">
        <v>88</v>
      </c>
      <c r="C3" s="23" t="s">
        <v>5</v>
      </c>
      <c r="D3" s="23" t="s">
        <v>22</v>
      </c>
      <c r="E3">
        <v>0</v>
      </c>
      <c r="F3">
        <v>218.4252157036637</v>
      </c>
      <c r="G3">
        <v>298.88788500961158</v>
      </c>
      <c r="H3">
        <v>20.436380190798388</v>
      </c>
      <c r="I3">
        <v>261.41145482100529</v>
      </c>
      <c r="J3">
        <v>-1480.2858652266671</v>
      </c>
      <c r="K3">
        <v>249.18271487360579</v>
      </c>
    </row>
    <row r="4" spans="1:14" x14ac:dyDescent="0.35">
      <c r="A4" s="23" t="s">
        <v>127</v>
      </c>
      <c r="B4" s="23" t="s">
        <v>88</v>
      </c>
      <c r="C4" s="23" t="s">
        <v>5</v>
      </c>
      <c r="D4" s="23" t="s">
        <v>22</v>
      </c>
      <c r="E4">
        <v>5.3849506181185661E-7</v>
      </c>
      <c r="F4">
        <v>5.8430513579059998E-2</v>
      </c>
      <c r="G4">
        <v>1.227697841668976E-2</v>
      </c>
      <c r="H4">
        <v>1.864240632249147E-3</v>
      </c>
      <c r="I4">
        <v>1.6967252625141281E-2</v>
      </c>
      <c r="J4">
        <v>0</v>
      </c>
      <c r="L4">
        <v>9.1888039787190994E-3</v>
      </c>
    </row>
    <row r="5" spans="1:14" x14ac:dyDescent="0.35">
      <c r="A5" s="23" t="s">
        <v>128</v>
      </c>
      <c r="B5" s="23" t="s">
        <v>88</v>
      </c>
      <c r="C5" s="23" t="s">
        <v>5</v>
      </c>
      <c r="D5" s="23" t="s">
        <v>22</v>
      </c>
      <c r="E5">
        <v>5.3849506181185661E-7</v>
      </c>
      <c r="F5">
        <v>2.9454897108276978E-2</v>
      </c>
      <c r="G5">
        <v>1.8384557687529168E-2</v>
      </c>
      <c r="H5">
        <v>2.7297525187213391E-3</v>
      </c>
      <c r="I5">
        <v>1.6221013620043551E-2</v>
      </c>
      <c r="J5">
        <v>-4.1034465850340138E-2</v>
      </c>
      <c r="K5">
        <v>6.9186146363943773E-3</v>
      </c>
      <c r="L5">
        <v>4.5944019893595497E-3</v>
      </c>
    </row>
    <row r="6" spans="1:14" x14ac:dyDescent="0.35">
      <c r="A6" s="23" t="s">
        <v>129</v>
      </c>
      <c r="B6" s="23" t="s">
        <v>88</v>
      </c>
      <c r="C6" s="23" t="s">
        <v>5</v>
      </c>
      <c r="D6" s="23" t="s">
        <v>22</v>
      </c>
      <c r="E6">
        <v>3.3158491202085201</v>
      </c>
      <c r="F6">
        <v>75.947927473502659</v>
      </c>
      <c r="G6">
        <v>13.482642662690671</v>
      </c>
      <c r="H6">
        <v>2.2939706534880102</v>
      </c>
      <c r="J6">
        <v>0</v>
      </c>
    </row>
    <row r="7" spans="1:14" x14ac:dyDescent="0.35">
      <c r="A7" s="23" t="s">
        <v>130</v>
      </c>
      <c r="B7" s="23" t="s">
        <v>88</v>
      </c>
      <c r="C7" s="23" t="s">
        <v>5</v>
      </c>
      <c r="D7" s="23" t="s">
        <v>22</v>
      </c>
      <c r="E7">
        <v>0</v>
      </c>
      <c r="F7">
        <v>115.1955723389418</v>
      </c>
      <c r="G7">
        <v>29.666664990490169</v>
      </c>
      <c r="J7">
        <v>-481.40935063470869</v>
      </c>
      <c r="K7">
        <v>81.037650750199958</v>
      </c>
    </row>
    <row r="8" spans="1:14" x14ac:dyDescent="0.35">
      <c r="A8" s="23" t="s">
        <v>131</v>
      </c>
      <c r="B8" s="23" t="s">
        <v>88</v>
      </c>
      <c r="C8" s="23" t="s">
        <v>5</v>
      </c>
      <c r="D8" s="23" t="s">
        <v>22</v>
      </c>
      <c r="F8">
        <v>0.92154269391421417</v>
      </c>
      <c r="G8">
        <v>0.1053442137732724</v>
      </c>
      <c r="I8">
        <v>0.13816213161415311</v>
      </c>
    </row>
    <row r="9" spans="1:14" x14ac:dyDescent="0.35">
      <c r="A9" s="23" t="s">
        <v>132</v>
      </c>
      <c r="B9" s="23" t="s">
        <v>88</v>
      </c>
      <c r="C9" s="23" t="s">
        <v>5</v>
      </c>
      <c r="D9" s="23" t="s">
        <v>22</v>
      </c>
      <c r="F9">
        <v>1.90938965352065</v>
      </c>
      <c r="G9">
        <v>0.21428464435021491</v>
      </c>
      <c r="I9">
        <v>0.13816213161415311</v>
      </c>
      <c r="J9">
        <v>-2.3112390399999998</v>
      </c>
      <c r="K9">
        <v>0.32762992877922642</v>
      </c>
    </row>
    <row r="10" spans="1:14" x14ac:dyDescent="0.35">
      <c r="A10" s="23" t="s">
        <v>133</v>
      </c>
      <c r="B10" s="23" t="s">
        <v>88</v>
      </c>
      <c r="C10" s="23" t="s">
        <v>5</v>
      </c>
      <c r="D10" s="23" t="s">
        <v>22</v>
      </c>
      <c r="E10">
        <v>0</v>
      </c>
      <c r="F10">
        <v>3.0562652915061962E-3</v>
      </c>
      <c r="G10">
        <v>9.8231434618930277E-6</v>
      </c>
      <c r="I10">
        <v>1.509649707192461E-5</v>
      </c>
      <c r="M10">
        <v>3.4847849881331251E-3</v>
      </c>
      <c r="N10">
        <v>-1.8342814289841301E-4</v>
      </c>
    </row>
    <row r="11" spans="1:14" x14ac:dyDescent="0.35">
      <c r="A11" s="23" t="s">
        <v>134</v>
      </c>
      <c r="B11" s="23" t="s">
        <v>88</v>
      </c>
      <c r="C11" s="23" t="s">
        <v>5</v>
      </c>
      <c r="D11" s="23" t="s">
        <v>22</v>
      </c>
      <c r="E11">
        <v>0</v>
      </c>
      <c r="G11">
        <v>8.2640272797979782E-4</v>
      </c>
      <c r="I11">
        <v>8.6761477424854077E-5</v>
      </c>
      <c r="J11">
        <v>-2.152647619047619E-2</v>
      </c>
      <c r="K11">
        <v>3.6236418281164421E-3</v>
      </c>
    </row>
    <row r="12" spans="1:14" x14ac:dyDescent="0.35">
      <c r="A12" s="23" t="s">
        <v>135</v>
      </c>
      <c r="B12" s="23" t="s">
        <v>88</v>
      </c>
      <c r="C12" s="23" t="s">
        <v>5</v>
      </c>
      <c r="D12" s="23" t="s">
        <v>22</v>
      </c>
      <c r="F12">
        <v>1.8849913490748</v>
      </c>
      <c r="G12">
        <v>7.15653626177122E-3</v>
      </c>
    </row>
    <row r="13" spans="1:14" x14ac:dyDescent="0.35">
      <c r="A13" s="23" t="s">
        <v>136</v>
      </c>
      <c r="B13" s="23" t="s">
        <v>88</v>
      </c>
      <c r="C13" s="23" t="s">
        <v>5</v>
      </c>
      <c r="D13" s="23" t="s">
        <v>22</v>
      </c>
      <c r="F13">
        <v>0.59861166958061784</v>
      </c>
      <c r="G13">
        <v>5.3433329875365497E-2</v>
      </c>
      <c r="J13">
        <v>0</v>
      </c>
      <c r="K13">
        <v>0.22057290797962539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zoomScale="80" zoomScaleNormal="52" workbookViewId="0">
      <selection activeCell="AH21" sqref="AH21"/>
    </sheetView>
  </sheetViews>
  <sheetFormatPr defaultRowHeight="14.5" x14ac:dyDescent="0.35"/>
  <sheetData>
    <row r="1" spans="1:49" x14ac:dyDescent="0.35">
      <c r="A1" s="23" t="s">
        <v>0</v>
      </c>
      <c r="B1" s="28" t="s">
        <v>120</v>
      </c>
      <c r="C1" s="28"/>
      <c r="D1" s="28"/>
      <c r="E1" s="28"/>
      <c r="F1" s="28"/>
      <c r="G1" s="28"/>
      <c r="H1" s="28"/>
      <c r="I1" s="23" t="s">
        <v>21</v>
      </c>
      <c r="J1" s="28" t="s">
        <v>121</v>
      </c>
      <c r="K1" s="28"/>
      <c r="L1" s="28"/>
      <c r="M1" s="28"/>
      <c r="N1" s="28"/>
      <c r="O1" s="28"/>
      <c r="P1" s="28"/>
      <c r="Q1" s="23" t="s">
        <v>127</v>
      </c>
      <c r="R1" s="28" t="s">
        <v>124</v>
      </c>
      <c r="S1" s="28"/>
      <c r="T1" s="28"/>
      <c r="U1" s="28"/>
      <c r="V1" s="28"/>
      <c r="W1" s="28"/>
      <c r="X1" s="28"/>
      <c r="Y1" s="23" t="s">
        <v>133</v>
      </c>
      <c r="Z1" s="28" t="s">
        <v>122</v>
      </c>
      <c r="AA1" s="28"/>
      <c r="AB1" s="28"/>
      <c r="AC1" s="28"/>
      <c r="AD1" s="28"/>
      <c r="AE1" s="28"/>
      <c r="AF1" s="28"/>
      <c r="AG1" s="23" t="s">
        <v>129</v>
      </c>
      <c r="AH1" s="28" t="s">
        <v>123</v>
      </c>
      <c r="AI1" s="28"/>
      <c r="AJ1" s="28"/>
      <c r="AK1" s="28"/>
      <c r="AL1" s="28"/>
      <c r="AM1" s="28"/>
      <c r="AN1" s="28"/>
      <c r="AO1" s="23" t="s">
        <v>131</v>
      </c>
      <c r="AP1" s="28" t="s">
        <v>125</v>
      </c>
      <c r="AQ1" s="28"/>
      <c r="AR1" s="28"/>
      <c r="AS1" s="28"/>
      <c r="AT1" s="28"/>
      <c r="AU1" s="28"/>
      <c r="AV1" s="28"/>
      <c r="AW1" s="23" t="s">
        <v>135</v>
      </c>
    </row>
    <row r="2" spans="1:49" x14ac:dyDescent="0.35">
      <c r="A2" s="23" t="s">
        <v>43</v>
      </c>
      <c r="B2" s="28">
        <v>1</v>
      </c>
      <c r="C2" s="28"/>
      <c r="D2" s="28"/>
      <c r="E2" s="28"/>
      <c r="F2" s="28"/>
      <c r="G2" s="28"/>
      <c r="H2" s="28"/>
      <c r="I2" s="23">
        <v>1</v>
      </c>
      <c r="J2" s="28">
        <v>1</v>
      </c>
      <c r="K2" s="28"/>
      <c r="L2" s="28"/>
      <c r="M2" s="28"/>
      <c r="N2" s="28"/>
      <c r="O2" s="28"/>
      <c r="P2" s="28"/>
      <c r="Q2" s="23">
        <v>1</v>
      </c>
      <c r="R2" s="28">
        <v>1</v>
      </c>
      <c r="S2" s="28"/>
      <c r="T2" s="28"/>
      <c r="U2" s="28"/>
      <c r="V2" s="28"/>
      <c r="W2" s="28"/>
      <c r="X2" s="28"/>
      <c r="Y2" s="23">
        <v>1</v>
      </c>
      <c r="Z2" s="28">
        <v>1</v>
      </c>
      <c r="AA2" s="28"/>
      <c r="AB2" s="28"/>
      <c r="AC2" s="28"/>
      <c r="AD2" s="28"/>
      <c r="AE2" s="28"/>
      <c r="AF2" s="28"/>
      <c r="AG2" s="23">
        <v>1</v>
      </c>
      <c r="AH2" s="28">
        <v>1</v>
      </c>
      <c r="AI2" s="28"/>
      <c r="AJ2" s="28"/>
      <c r="AK2" s="28"/>
      <c r="AL2" s="28"/>
      <c r="AM2" s="28"/>
      <c r="AN2" s="28"/>
      <c r="AO2" s="23">
        <v>1</v>
      </c>
      <c r="AP2" s="28">
        <v>1</v>
      </c>
      <c r="AQ2" s="28"/>
      <c r="AR2" s="28"/>
      <c r="AS2" s="28"/>
      <c r="AT2" s="28"/>
      <c r="AU2" s="28"/>
      <c r="AV2" s="28"/>
      <c r="AW2" s="23">
        <v>1</v>
      </c>
    </row>
    <row r="3" spans="1:49" x14ac:dyDescent="0.35">
      <c r="A3" s="23" t="s">
        <v>4</v>
      </c>
      <c r="B3" s="28" t="s">
        <v>5</v>
      </c>
      <c r="C3" s="28"/>
      <c r="D3" s="28"/>
      <c r="E3" s="28"/>
      <c r="F3" s="28"/>
      <c r="G3" s="28"/>
      <c r="H3" s="28"/>
      <c r="I3" s="23" t="s">
        <v>5</v>
      </c>
      <c r="J3" s="28" t="s">
        <v>5</v>
      </c>
      <c r="K3" s="28"/>
      <c r="L3" s="28"/>
      <c r="M3" s="28"/>
      <c r="N3" s="28"/>
      <c r="O3" s="28"/>
      <c r="P3" s="28"/>
      <c r="Q3" s="23" t="s">
        <v>5</v>
      </c>
      <c r="R3" s="28" t="s">
        <v>5</v>
      </c>
      <c r="S3" s="28"/>
      <c r="T3" s="28"/>
      <c r="U3" s="28"/>
      <c r="V3" s="28"/>
      <c r="W3" s="28"/>
      <c r="X3" s="28"/>
      <c r="Y3" s="23" t="s">
        <v>5</v>
      </c>
      <c r="Z3" s="28" t="s">
        <v>5</v>
      </c>
      <c r="AA3" s="28"/>
      <c r="AB3" s="28"/>
      <c r="AC3" s="28"/>
      <c r="AD3" s="28"/>
      <c r="AE3" s="28"/>
      <c r="AF3" s="28"/>
      <c r="AG3" s="23" t="s">
        <v>5</v>
      </c>
      <c r="AH3" s="28" t="s">
        <v>5</v>
      </c>
      <c r="AI3" s="28"/>
      <c r="AJ3" s="28"/>
      <c r="AK3" s="28"/>
      <c r="AL3" s="28"/>
      <c r="AM3" s="28"/>
      <c r="AN3" s="28"/>
      <c r="AO3" s="23" t="s">
        <v>5</v>
      </c>
      <c r="AP3" s="28" t="s">
        <v>5</v>
      </c>
      <c r="AQ3" s="28"/>
      <c r="AR3" s="28"/>
      <c r="AS3" s="28"/>
      <c r="AT3" s="28"/>
      <c r="AU3" s="28"/>
      <c r="AV3" s="28"/>
      <c r="AW3" s="23" t="s">
        <v>5</v>
      </c>
    </row>
    <row r="4" spans="1:49" x14ac:dyDescent="0.35">
      <c r="A4" s="23" t="s">
        <v>6</v>
      </c>
      <c r="B4" s="23" t="s">
        <v>22</v>
      </c>
      <c r="C4" s="23" t="s">
        <v>22</v>
      </c>
      <c r="D4" s="23" t="s">
        <v>22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3" t="s">
        <v>22</v>
      </c>
      <c r="M4" s="23" t="s">
        <v>22</v>
      </c>
      <c r="N4" s="23" t="s">
        <v>22</v>
      </c>
      <c r="O4" s="23" t="s">
        <v>22</v>
      </c>
      <c r="P4" s="23" t="s">
        <v>22</v>
      </c>
      <c r="Q4" s="23" t="s">
        <v>22</v>
      </c>
      <c r="R4" s="23" t="s">
        <v>22</v>
      </c>
      <c r="S4" s="23" t="s">
        <v>22</v>
      </c>
      <c r="T4" s="23" t="s">
        <v>22</v>
      </c>
      <c r="U4" s="23" t="s">
        <v>22</v>
      </c>
      <c r="V4" s="23" t="s">
        <v>22</v>
      </c>
      <c r="W4" s="23" t="s">
        <v>22</v>
      </c>
      <c r="X4" s="23" t="s">
        <v>22</v>
      </c>
      <c r="Y4" s="23" t="s">
        <v>22</v>
      </c>
      <c r="Z4" s="23" t="s">
        <v>22</v>
      </c>
      <c r="AA4" s="23" t="s">
        <v>22</v>
      </c>
      <c r="AB4" s="23" t="s">
        <v>22</v>
      </c>
      <c r="AC4" s="23" t="s">
        <v>22</v>
      </c>
      <c r="AD4" s="23" t="s">
        <v>22</v>
      </c>
      <c r="AE4" s="23" t="s">
        <v>22</v>
      </c>
      <c r="AF4" s="23" t="s">
        <v>22</v>
      </c>
      <c r="AG4" s="23" t="s">
        <v>22</v>
      </c>
      <c r="AH4" s="23" t="s">
        <v>22</v>
      </c>
      <c r="AI4" s="23" t="s">
        <v>22</v>
      </c>
      <c r="AJ4" s="23" t="s">
        <v>22</v>
      </c>
      <c r="AK4" s="23" t="s">
        <v>22</v>
      </c>
      <c r="AL4" s="23" t="s">
        <v>22</v>
      </c>
      <c r="AM4" s="23" t="s">
        <v>22</v>
      </c>
      <c r="AN4" s="23" t="s">
        <v>22</v>
      </c>
      <c r="AO4" s="23" t="s">
        <v>22</v>
      </c>
      <c r="AP4" s="23" t="s">
        <v>22</v>
      </c>
      <c r="AQ4" s="23" t="s">
        <v>22</v>
      </c>
      <c r="AR4" s="23" t="s">
        <v>22</v>
      </c>
      <c r="AS4" s="23" t="s">
        <v>22</v>
      </c>
      <c r="AT4" s="23" t="s">
        <v>22</v>
      </c>
      <c r="AU4" s="23" t="s">
        <v>22</v>
      </c>
      <c r="AV4" s="23" t="s">
        <v>22</v>
      </c>
      <c r="AW4" s="23" t="s">
        <v>22</v>
      </c>
    </row>
    <row r="6" spans="1:49" x14ac:dyDescent="0.35">
      <c r="A6" s="23" t="s">
        <v>56</v>
      </c>
      <c r="B6">
        <v>234.9313634554766</v>
      </c>
      <c r="C6">
        <v>247.275056591941</v>
      </c>
      <c r="D6">
        <v>84.946317241335876</v>
      </c>
      <c r="E6">
        <v>90.95285121288552</v>
      </c>
      <c r="F6">
        <v>50.513837116203959</v>
      </c>
      <c r="G6">
        <v>93.535726783485373</v>
      </c>
      <c r="H6">
        <v>-245.8943317908481</v>
      </c>
      <c r="I6">
        <v>0</v>
      </c>
      <c r="J6">
        <v>6.0497044327309452E-3</v>
      </c>
      <c r="K6">
        <v>6.3675661859918702E-3</v>
      </c>
      <c r="L6">
        <v>2.1829487766828028E-3</v>
      </c>
      <c r="M6">
        <v>2.3373045676236708E-3</v>
      </c>
      <c r="N6">
        <v>1.2968246192193249E-3</v>
      </c>
      <c r="O6">
        <v>2.401311010889045E-3</v>
      </c>
      <c r="P6">
        <v>-6.3216007850846728E-3</v>
      </c>
      <c r="Q6">
        <v>0</v>
      </c>
      <c r="R6">
        <v>3.623641828116443E-3</v>
      </c>
      <c r="S6">
        <v>3.8140341286795961E-3</v>
      </c>
      <c r="T6">
        <v>1.3075390019099829E-3</v>
      </c>
      <c r="U6">
        <v>1.399994775028276E-3</v>
      </c>
      <c r="V6">
        <v>7.767698382932411E-4</v>
      </c>
      <c r="W6">
        <v>1.43833324720727E-3</v>
      </c>
      <c r="X6">
        <v>-3.7865018498343061E-3</v>
      </c>
      <c r="Y6">
        <v>0</v>
      </c>
      <c r="Z6">
        <v>33.275178934151512</v>
      </c>
      <c r="AA6">
        <v>35.023513391427763</v>
      </c>
      <c r="AB6">
        <v>12.006869419142371</v>
      </c>
      <c r="AC6">
        <v>12.855872311794609</v>
      </c>
      <c r="AD6">
        <v>7.1329222329058846</v>
      </c>
      <c r="AE6">
        <v>13.207926842107041</v>
      </c>
      <c r="AF6">
        <v>-34.77068997551131</v>
      </c>
      <c r="AG6">
        <v>0</v>
      </c>
      <c r="AH6">
        <v>0.33060929968947539</v>
      </c>
      <c r="AI6">
        <v>0.34798007421444282</v>
      </c>
      <c r="AJ6">
        <v>0.2464785281722755</v>
      </c>
      <c r="AK6">
        <v>0.26390696651785722</v>
      </c>
      <c r="AL6">
        <v>0.18265452245852559</v>
      </c>
      <c r="AM6">
        <v>0.33821868390528997</v>
      </c>
      <c r="AN6">
        <v>-0.63975577518874627</v>
      </c>
      <c r="AO6">
        <v>0</v>
      </c>
      <c r="AP6">
        <v>0.2205729079796255</v>
      </c>
      <c r="AQ6">
        <v>0.23216218346107481</v>
      </c>
      <c r="AR6">
        <v>0.21469988600628809</v>
      </c>
      <c r="AS6">
        <v>0.22988126409147361</v>
      </c>
      <c r="AT6">
        <v>0.1218617843241188</v>
      </c>
      <c r="AU6">
        <v>0.22564966778642129</v>
      </c>
      <c r="AV6">
        <v>-0.47736871541847098</v>
      </c>
      <c r="AW6">
        <v>0</v>
      </c>
    </row>
    <row r="7" spans="1:49" x14ac:dyDescent="0.35">
      <c r="A7" s="23" t="s">
        <v>57</v>
      </c>
      <c r="B7">
        <v>219.0610634068403</v>
      </c>
      <c r="C7">
        <v>219.06106340684039</v>
      </c>
      <c r="D7">
        <v>219.0610634068405</v>
      </c>
      <c r="E7">
        <v>219.06106340684039</v>
      </c>
      <c r="F7">
        <v>219.06106340684079</v>
      </c>
      <c r="G7">
        <v>219.06106340684019</v>
      </c>
      <c r="H7">
        <v>219.0610634068403</v>
      </c>
      <c r="I7">
        <v>339.43258308006523</v>
      </c>
      <c r="J7">
        <v>2.94960991897769E-2</v>
      </c>
      <c r="K7">
        <v>2.949609918977663E-2</v>
      </c>
      <c r="L7">
        <v>2.9496099189776921E-2</v>
      </c>
      <c r="M7">
        <v>2.94960991897769E-2</v>
      </c>
      <c r="N7">
        <v>2.9496099189776921E-2</v>
      </c>
      <c r="O7">
        <v>2.9496099189776699E-2</v>
      </c>
      <c r="P7">
        <v>2.9496099189776689E-2</v>
      </c>
      <c r="Q7">
        <v>5.8430513579059998E-2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3.0562652915061962E-3</v>
      </c>
      <c r="Z7">
        <v>6.5793369774126012</v>
      </c>
      <c r="AA7">
        <v>6.5793369774125532</v>
      </c>
      <c r="AB7">
        <v>6.5793369774125532</v>
      </c>
      <c r="AC7">
        <v>6.579336977412555</v>
      </c>
      <c r="AD7">
        <v>6.5793369774125532</v>
      </c>
      <c r="AE7">
        <v>6.5793369774125532</v>
      </c>
      <c r="AF7">
        <v>6.5793369774125496</v>
      </c>
      <c r="AG7">
        <v>75.947927473502659</v>
      </c>
      <c r="AH7">
        <v>1.905964431813705</v>
      </c>
      <c r="AI7">
        <v>1.905964431813705</v>
      </c>
      <c r="AJ7">
        <v>1.9059644318137019</v>
      </c>
      <c r="AK7">
        <v>1.9059644318137039</v>
      </c>
      <c r="AL7">
        <v>1.9059644318137059</v>
      </c>
      <c r="AM7">
        <v>1.9059644318137039</v>
      </c>
      <c r="AN7">
        <v>1.905964431813705</v>
      </c>
      <c r="AO7">
        <v>0.92154269391421417</v>
      </c>
      <c r="AP7">
        <v>0.59861166958061252</v>
      </c>
      <c r="AQ7">
        <v>0.59861166958061285</v>
      </c>
      <c r="AR7">
        <v>0.59861166958061252</v>
      </c>
      <c r="AS7">
        <v>0.59861166958061218</v>
      </c>
      <c r="AT7">
        <v>0.59861166958061252</v>
      </c>
      <c r="AU7">
        <v>0.59861166958061285</v>
      </c>
      <c r="AV7">
        <v>0.59861166958061784</v>
      </c>
      <c r="AW7">
        <v>1.8849913490748</v>
      </c>
    </row>
    <row r="8" spans="1:49" x14ac:dyDescent="0.35">
      <c r="A8" s="23" t="s">
        <v>58</v>
      </c>
      <c r="B8">
        <v>350.43958098177882</v>
      </c>
      <c r="C8">
        <v>350.2357784530389</v>
      </c>
      <c r="D8">
        <v>321.43503337065459</v>
      </c>
      <c r="E8">
        <v>321.33618964694517</v>
      </c>
      <c r="F8">
        <v>332.70041487999009</v>
      </c>
      <c r="G8">
        <v>303.64770971669708</v>
      </c>
      <c r="H8">
        <v>315.21471607203119</v>
      </c>
      <c r="I8">
        <v>312.20956795280961</v>
      </c>
      <c r="J8">
        <v>1.457960700156161E-2</v>
      </c>
      <c r="K8">
        <v>1.457435889401487E-2</v>
      </c>
      <c r="L8">
        <v>1.3785691654659839E-2</v>
      </c>
      <c r="M8">
        <v>1.3783151570607201E-2</v>
      </c>
      <c r="N8">
        <v>1.406577216158913E-2</v>
      </c>
      <c r="O8">
        <v>1.3319911909001191E-2</v>
      </c>
      <c r="P8">
        <v>1.363100006347987E-2</v>
      </c>
      <c r="Q8">
        <v>1.414121904893891E-2</v>
      </c>
      <c r="R8">
        <v>8.2640272797979662E-4</v>
      </c>
      <c r="S8">
        <v>8.2325922531180276E-4</v>
      </c>
      <c r="T8">
        <v>3.8015050150817689E-4</v>
      </c>
      <c r="U8">
        <v>3.7862904621686769E-4</v>
      </c>
      <c r="V8">
        <v>5.5336118619131978E-4</v>
      </c>
      <c r="W8">
        <v>1.0660706138076809E-4</v>
      </c>
      <c r="X8">
        <v>2.843152811284391E-4</v>
      </c>
      <c r="Y8">
        <v>9.8231434618930277E-6</v>
      </c>
      <c r="Z8">
        <v>22.04418794574509</v>
      </c>
      <c r="AA8">
        <v>22.015321788790509</v>
      </c>
      <c r="AB8">
        <v>18.422976880657821</v>
      </c>
      <c r="AC8">
        <v>18.40900566069179</v>
      </c>
      <c r="AD8">
        <v>20.15578137603222</v>
      </c>
      <c r="AE8">
        <v>16.05332750564833</v>
      </c>
      <c r="AF8">
        <v>17.472485891289288</v>
      </c>
      <c r="AG8">
        <v>15.776613316178681</v>
      </c>
      <c r="AH8">
        <v>0.21257493273966249</v>
      </c>
      <c r="AI8">
        <v>0.21228812977597711</v>
      </c>
      <c r="AJ8">
        <v>0.19480821849104779</v>
      </c>
      <c r="AK8">
        <v>0.19452141552736291</v>
      </c>
      <c r="AL8">
        <v>0.24775787406512209</v>
      </c>
      <c r="AM8">
        <v>0.14270531241706999</v>
      </c>
      <c r="AN8">
        <v>0.17370379034155281</v>
      </c>
      <c r="AO8">
        <v>0.1053442137732724</v>
      </c>
      <c r="AP8">
        <v>5.3433329875365559E-2</v>
      </c>
      <c r="AQ8">
        <v>5.3241983280527948E-2</v>
      </c>
      <c r="AR8">
        <v>6.432042357842041E-2</v>
      </c>
      <c r="AS8">
        <v>6.4070598313452701E-2</v>
      </c>
      <c r="AT8">
        <v>8.9942600264321479E-2</v>
      </c>
      <c r="AU8">
        <v>1.9854586904794809E-2</v>
      </c>
      <c r="AV8">
        <v>3.849691349646063E-2</v>
      </c>
      <c r="AW8">
        <v>7.15653626177122E-3</v>
      </c>
    </row>
    <row r="9" spans="1:49" x14ac:dyDescent="0.35">
      <c r="A9" s="23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4.5944019893595783E-3</v>
      </c>
      <c r="K9">
        <v>4.5944019893595844E-3</v>
      </c>
      <c r="L9">
        <v>4.5944019893595948E-3</v>
      </c>
      <c r="M9">
        <v>4.5944019893595853E-3</v>
      </c>
      <c r="N9">
        <v>4.5944019893595879E-3</v>
      </c>
      <c r="O9">
        <v>4.5944019893595688E-3</v>
      </c>
      <c r="P9">
        <v>4.5944019893595497E-3</v>
      </c>
      <c r="Q9">
        <v>9.1888039787190994E-3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5">
      <c r="A10" s="23" t="s">
        <v>17</v>
      </c>
      <c r="B10">
        <v>263.99895569738641</v>
      </c>
      <c r="C10">
        <v>263.99895569738629</v>
      </c>
      <c r="D10">
        <v>261.09645471431543</v>
      </c>
      <c r="E10">
        <v>261.09645471431531</v>
      </c>
      <c r="F10">
        <v>260.55645453141858</v>
      </c>
      <c r="G10">
        <v>260.55645453141852</v>
      </c>
      <c r="H10">
        <v>261.41145482100529</v>
      </c>
      <c r="I10">
        <v>284.30583820661161</v>
      </c>
      <c r="J10">
        <v>1.6354414205962051E-2</v>
      </c>
      <c r="K10">
        <v>1.6354414205962061E-2</v>
      </c>
      <c r="L10">
        <v>1.620477354871435E-2</v>
      </c>
      <c r="M10">
        <v>1.6204773548714298E-2</v>
      </c>
      <c r="N10">
        <v>1.6176933426435679E-2</v>
      </c>
      <c r="O10">
        <v>1.6176933426435679E-2</v>
      </c>
      <c r="P10">
        <v>1.6221013620043551E-2</v>
      </c>
      <c r="Q10">
        <v>1.6967252625141281E-2</v>
      </c>
      <c r="R10">
        <v>8.676147742485424E-5</v>
      </c>
      <c r="S10">
        <v>8.6761477424854023E-5</v>
      </c>
      <c r="T10">
        <v>4.1992555073629368E-5</v>
      </c>
      <c r="U10">
        <v>4.1992555073629388E-5</v>
      </c>
      <c r="V10">
        <v>3.3663453240843368E-5</v>
      </c>
      <c r="W10">
        <v>3.3663453240843368E-5</v>
      </c>
      <c r="X10">
        <v>4.6851197809421223E-5</v>
      </c>
      <c r="Y10">
        <v>3.3164533423066371E-3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0.14166254667343381</v>
      </c>
      <c r="AI10">
        <v>0.1416625466734337</v>
      </c>
      <c r="AJ10">
        <v>0.1232631602054275</v>
      </c>
      <c r="AK10">
        <v>0.1232631602054276</v>
      </c>
      <c r="AL10">
        <v>0.11603580283718461</v>
      </c>
      <c r="AM10">
        <v>0.11603580283718461</v>
      </c>
      <c r="AN10">
        <v>0.12656698366574251</v>
      </c>
      <c r="AO10">
        <v>0.13816213161415311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s="23" t="s">
        <v>19</v>
      </c>
      <c r="B11">
        <v>-1395.6248000507151</v>
      </c>
      <c r="C11">
        <v>-1395.6248000507151</v>
      </c>
      <c r="D11">
        <v>-506.39917137382679</v>
      </c>
      <c r="E11">
        <v>-506.39917137382679</v>
      </c>
      <c r="F11">
        <v>-532.67298757718413</v>
      </c>
      <c r="G11">
        <v>-532.67298757718413</v>
      </c>
      <c r="H11">
        <v>-659.42318164424796</v>
      </c>
      <c r="I11">
        <v>0</v>
      </c>
      <c r="J11">
        <v>-3.5938656359503843E-2</v>
      </c>
      <c r="K11">
        <v>-3.5938656359503843E-2</v>
      </c>
      <c r="L11">
        <v>-1.301779707165086E-2</v>
      </c>
      <c r="M11">
        <v>-1.301779707165086E-2</v>
      </c>
      <c r="N11">
        <v>-1.367546678738602E-2</v>
      </c>
      <c r="O11">
        <v>-1.367546678738602E-2</v>
      </c>
      <c r="P11">
        <v>-1.6955042332175339E-2</v>
      </c>
      <c r="Q11">
        <v>0</v>
      </c>
      <c r="R11">
        <v>-2.152647619047619E-2</v>
      </c>
      <c r="S11">
        <v>-2.152647619047619E-2</v>
      </c>
      <c r="T11">
        <v>-7.7973782857142836E-3</v>
      </c>
      <c r="U11">
        <v>-7.7973782857142836E-3</v>
      </c>
      <c r="V11">
        <v>-8.19130819047619E-3</v>
      </c>
      <c r="W11">
        <v>-8.19130819047619E-3</v>
      </c>
      <c r="X11">
        <v>-1.0155702857142851E-2</v>
      </c>
      <c r="Y11">
        <v>0</v>
      </c>
      <c r="Z11">
        <v>-197.6733300465778</v>
      </c>
      <c r="AA11">
        <v>-197.6733300465778</v>
      </c>
      <c r="AB11">
        <v>-71.601766946507468</v>
      </c>
      <c r="AC11">
        <v>-71.601766946507468</v>
      </c>
      <c r="AD11">
        <v>-75.219146558023652</v>
      </c>
      <c r="AE11">
        <v>-75.219146558023652</v>
      </c>
      <c r="AF11">
        <v>-93.257790312338358</v>
      </c>
      <c r="AG11">
        <v>0</v>
      </c>
      <c r="AH11">
        <v>-2.33225677298937</v>
      </c>
      <c r="AI11">
        <v>-2.33225677298937</v>
      </c>
      <c r="AJ11">
        <v>-1.7145622596877781</v>
      </c>
      <c r="AK11">
        <v>-1.7145622596877781</v>
      </c>
      <c r="AL11">
        <v>-2.2849440017577578</v>
      </c>
      <c r="AM11">
        <v>-2.2849440017577578</v>
      </c>
      <c r="AN11">
        <v>-2.0220952726932508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-2.2204460492503131E-16</v>
      </c>
      <c r="AU11">
        <v>-2.2204460492503131E-16</v>
      </c>
      <c r="AV11">
        <v>2.2204460492503131E-16</v>
      </c>
      <c r="AW11">
        <v>0</v>
      </c>
    </row>
    <row r="12" spans="1:49" x14ac:dyDescent="0.35">
      <c r="A12" s="23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5.3849506181185386E-7</v>
      </c>
      <c r="K12">
        <v>5.3849506181185195E-7</v>
      </c>
      <c r="L12">
        <v>5.3849506181185322E-7</v>
      </c>
      <c r="M12">
        <v>5.3849506181185227E-7</v>
      </c>
      <c r="N12">
        <v>5.3849506181185322E-7</v>
      </c>
      <c r="O12">
        <v>5.3849506181184878E-7</v>
      </c>
      <c r="P12">
        <v>5.3849506181185661E-7</v>
      </c>
      <c r="Q12">
        <v>5.3849506181185661E-7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2.5302374905394629</v>
      </c>
      <c r="AA12">
        <v>2.530237490539442</v>
      </c>
      <c r="AB12">
        <v>2.5302374905393208</v>
      </c>
      <c r="AC12">
        <v>2.530237490539454</v>
      </c>
      <c r="AD12">
        <v>2.5302374905393208</v>
      </c>
      <c r="AE12">
        <v>2.5302374905394469</v>
      </c>
      <c r="AF12">
        <v>2.5302374905394411</v>
      </c>
      <c r="AG12">
        <v>3.3158491202085201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4" spans="1:49" x14ac:dyDescent="0.35">
      <c r="A14" s="24" t="s">
        <v>168</v>
      </c>
      <c r="B14">
        <f>SUM(B6:B12)</f>
        <v>-327.19383650923282</v>
      </c>
      <c r="C14">
        <f t="shared" ref="C14:AW14" si="0">SUM(C6:C12)</f>
        <v>-315.05394590150854</v>
      </c>
      <c r="D14">
        <f t="shared" si="0"/>
        <v>380.1396973593196</v>
      </c>
      <c r="E14">
        <f t="shared" si="0"/>
        <v>386.04738760715964</v>
      </c>
      <c r="F14">
        <f t="shared" si="0"/>
        <v>330.15878235726927</v>
      </c>
      <c r="G14">
        <f t="shared" si="0"/>
        <v>344.12796686125694</v>
      </c>
      <c r="H14">
        <f t="shared" si="0"/>
        <v>-109.63027913521933</v>
      </c>
      <c r="I14">
        <f t="shared" si="0"/>
        <v>935.94798923948645</v>
      </c>
      <c r="J14">
        <f t="shared" si="0"/>
        <v>3.5136108954949057E-2</v>
      </c>
      <c r="K14">
        <f t="shared" si="0"/>
        <v>3.5448722600662987E-2</v>
      </c>
      <c r="L14">
        <f t="shared" si="0"/>
        <v>5.3246656582604447E-2</v>
      </c>
      <c r="M14">
        <f t="shared" si="0"/>
        <v>5.3398472289492606E-2</v>
      </c>
      <c r="N14">
        <f t="shared" si="0"/>
        <v>5.1955103094056432E-2</v>
      </c>
      <c r="O14">
        <f t="shared" si="0"/>
        <v>5.2313729233137971E-2</v>
      </c>
      <c r="P14">
        <f t="shared" si="0"/>
        <v>4.0666410240461463E-2</v>
      </c>
      <c r="Q14">
        <f t="shared" si="0"/>
        <v>9.8728327726921097E-2</v>
      </c>
      <c r="R14">
        <f t="shared" si="0"/>
        <v>-1.6989670156955097E-2</v>
      </c>
      <c r="S14">
        <f t="shared" si="0"/>
        <v>-1.6802421359059936E-2</v>
      </c>
      <c r="T14">
        <f t="shared" si="0"/>
        <v>-6.0676962272224943E-3</v>
      </c>
      <c r="U14">
        <f t="shared" si="0"/>
        <v>-5.9767619093955109E-3</v>
      </c>
      <c r="V14">
        <f t="shared" si="0"/>
        <v>-6.8275137127507858E-3</v>
      </c>
      <c r="W14">
        <f t="shared" si="0"/>
        <v>-6.6127044286473083E-3</v>
      </c>
      <c r="X14">
        <f t="shared" si="0"/>
        <v>-1.3611038228039296E-2</v>
      </c>
      <c r="Y14">
        <f t="shared" si="0"/>
        <v>6.3825417772747257E-3</v>
      </c>
      <c r="Z14">
        <f t="shared" si="0"/>
        <v>-133.24438869872913</v>
      </c>
      <c r="AA14">
        <f t="shared" si="0"/>
        <v>-131.52492039840755</v>
      </c>
      <c r="AB14">
        <f t="shared" si="0"/>
        <v>-32.062346178755405</v>
      </c>
      <c r="AC14">
        <f t="shared" si="0"/>
        <v>-31.227314506069057</v>
      </c>
      <c r="AD14">
        <f t="shared" si="0"/>
        <v>-38.820868481133672</v>
      </c>
      <c r="AE14">
        <f t="shared" si="0"/>
        <v>-36.848317742316283</v>
      </c>
      <c r="AF14">
        <f t="shared" si="0"/>
        <v>-101.44641992860839</v>
      </c>
      <c r="AG14">
        <f t="shared" si="0"/>
        <v>95.040389909889868</v>
      </c>
      <c r="AH14">
        <f t="shared" si="0"/>
        <v>0.25855443792690691</v>
      </c>
      <c r="AI14">
        <f t="shared" si="0"/>
        <v>0.27563840948818896</v>
      </c>
      <c r="AJ14">
        <f t="shared" si="0"/>
        <v>0.75595207899467476</v>
      </c>
      <c r="AK14">
        <f t="shared" si="0"/>
        <v>0.77309371437657348</v>
      </c>
      <c r="AL14">
        <f t="shared" si="0"/>
        <v>0.16746862941677998</v>
      </c>
      <c r="AM14">
        <f t="shared" si="0"/>
        <v>0.21798022921549043</v>
      </c>
      <c r="AN14">
        <f t="shared" si="0"/>
        <v>-0.45561584206099681</v>
      </c>
      <c r="AO14">
        <f t="shared" si="0"/>
        <v>1.1650490393016395</v>
      </c>
      <c r="AP14">
        <f t="shared" si="0"/>
        <v>0.87261790743560352</v>
      </c>
      <c r="AQ14">
        <f t="shared" si="0"/>
        <v>0.8840158363222157</v>
      </c>
      <c r="AR14">
        <f t="shared" si="0"/>
        <v>0.87763197916532099</v>
      </c>
      <c r="AS14">
        <f t="shared" si="0"/>
        <v>0.89256353198553851</v>
      </c>
      <c r="AT14">
        <f t="shared" si="0"/>
        <v>0.81041605416905249</v>
      </c>
      <c r="AU14">
        <f t="shared" si="0"/>
        <v>0.84411592427182869</v>
      </c>
      <c r="AV14">
        <f t="shared" si="0"/>
        <v>0.1597398676586077</v>
      </c>
      <c r="AW14">
        <f t="shared" si="0"/>
        <v>1.8921478853365712</v>
      </c>
    </row>
    <row r="15" spans="1:49" x14ac:dyDescent="0.35">
      <c r="B15" s="4">
        <f>B14-I14</f>
        <v>-1263.1418257487194</v>
      </c>
      <c r="C15">
        <f>C14-I14</f>
        <v>-1251.0019351409951</v>
      </c>
      <c r="D15">
        <f>D14-I14</f>
        <v>-555.80829188016685</v>
      </c>
      <c r="E15">
        <f>E14-I14</f>
        <v>-549.90060163232681</v>
      </c>
      <c r="F15">
        <f>F14-I14</f>
        <v>-605.78920688221717</v>
      </c>
      <c r="G15">
        <f>G14-I14</f>
        <v>-591.82002237822951</v>
      </c>
      <c r="H15">
        <f>H14-I14</f>
        <v>-1045.5782683747057</v>
      </c>
      <c r="I15">
        <f>I14-I14</f>
        <v>0</v>
      </c>
      <c r="J15">
        <f>J14-Q14</f>
        <v>-6.3592218771972048E-2</v>
      </c>
      <c r="K15">
        <f>K14-Q14</f>
        <v>-6.3279605126258104E-2</v>
      </c>
      <c r="L15">
        <f>L14-Q14</f>
        <v>-4.548167114431665E-2</v>
      </c>
      <c r="M15">
        <f>M14-Q14</f>
        <v>-4.5329855437428491E-2</v>
      </c>
      <c r="N15">
        <f>N14-Q14</f>
        <v>-4.6773224632864666E-2</v>
      </c>
      <c r="O15">
        <f>O14-Q14</f>
        <v>-4.6414598493783127E-2</v>
      </c>
      <c r="P15">
        <f>P14-Q14</f>
        <v>-5.8061917486459634E-2</v>
      </c>
      <c r="Q15">
        <f>Q14-Q14</f>
        <v>0</v>
      </c>
      <c r="R15">
        <f>R14-Y14</f>
        <v>-2.3372211934229822E-2</v>
      </c>
      <c r="S15">
        <f>S14-Y14</f>
        <v>-2.3184963136334662E-2</v>
      </c>
      <c r="T15">
        <f>T14-Y14</f>
        <v>-1.2450238004497221E-2</v>
      </c>
      <c r="U15">
        <f>U14-Y14</f>
        <v>-1.2359303686670237E-2</v>
      </c>
      <c r="V15">
        <f>V14-Y14</f>
        <v>-1.3210055490025512E-2</v>
      </c>
      <c r="W15">
        <f>W14-Y14</f>
        <v>-1.2995246205922035E-2</v>
      </c>
      <c r="X15">
        <f>X14-Y14</f>
        <v>-1.9993580005314024E-2</v>
      </c>
      <c r="Y15">
        <f>Y14-Y14</f>
        <v>0</v>
      </c>
      <c r="Z15">
        <f>Z14-AG14</f>
        <v>-228.28477860861898</v>
      </c>
      <c r="AA15">
        <f>AA14-AG14</f>
        <v>-226.5653103082974</v>
      </c>
      <c r="AB15">
        <f>AB14-AG14</f>
        <v>-127.10273608864527</v>
      </c>
      <c r="AC15">
        <f>AC14-AG14</f>
        <v>-126.26770441595892</v>
      </c>
      <c r="AD15">
        <f>AD14-AG14</f>
        <v>-133.86125839102354</v>
      </c>
      <c r="AE15">
        <f>AE14-AG14</f>
        <v>-131.88870765220616</v>
      </c>
      <c r="AF15">
        <f>AF14-AG14</f>
        <v>-196.48680983849826</v>
      </c>
      <c r="AG15">
        <f>AG14-AG14</f>
        <v>0</v>
      </c>
      <c r="AH15">
        <f>AH14-AO14</f>
        <v>-0.90649460137473259</v>
      </c>
      <c r="AI15">
        <f>AI14-AO14</f>
        <v>-0.88941062981345054</v>
      </c>
      <c r="AJ15">
        <f>AJ14-AO14</f>
        <v>-0.40909696030696474</v>
      </c>
      <c r="AK15">
        <f>AK14-AO14</f>
        <v>-0.39195532492506602</v>
      </c>
      <c r="AL15">
        <f>AL14-AO14</f>
        <v>-0.99758040988485952</v>
      </c>
      <c r="AM15">
        <f>AM14-AO14</f>
        <v>-0.94706881008614907</v>
      </c>
      <c r="AN15">
        <f>AN14-AO14</f>
        <v>-1.6206648813626363</v>
      </c>
      <c r="AO15">
        <f>AO14-AO14</f>
        <v>0</v>
      </c>
      <c r="AP15">
        <f>AP14-AW14</f>
        <v>-1.0195299779009677</v>
      </c>
      <c r="AQ15">
        <f>AQ14-AW14</f>
        <v>-1.0081320490143555</v>
      </c>
      <c r="AR15">
        <f>AR14-AW14</f>
        <v>-1.0145159061712503</v>
      </c>
      <c r="AS15">
        <f>AS14-AW14</f>
        <v>-0.99958435335103268</v>
      </c>
      <c r="AT15">
        <f>AT14-AW14</f>
        <v>-1.0817318311675188</v>
      </c>
      <c r="AU15">
        <f>AU14-AW14</f>
        <v>-1.0480319610647424</v>
      </c>
      <c r="AV15">
        <f>AV14-AW14</f>
        <v>-1.7324080176779635</v>
      </c>
      <c r="AW15">
        <f>AW14-AW14</f>
        <v>0</v>
      </c>
    </row>
    <row r="16" spans="1:49" x14ac:dyDescent="0.35">
      <c r="J16" s="4">
        <f>J15*50</f>
        <v>-3.1796109385986022</v>
      </c>
      <c r="AH16" s="4">
        <f>AH15/(0.4*0.4*0.04)</f>
        <v>-141.63978146480193</v>
      </c>
    </row>
    <row r="17" spans="2:34" x14ac:dyDescent="0.35">
      <c r="B17">
        <f>B11/D11</f>
        <v>2.7559776534872267</v>
      </c>
      <c r="J17">
        <f>J11/L11</f>
        <v>2.7607325695503611</v>
      </c>
      <c r="R17">
        <f>R11/T11</f>
        <v>2.7607325695503619</v>
      </c>
      <c r="Z17">
        <f>Z11/AB11</f>
        <v>2.7607325695503628</v>
      </c>
      <c r="AH17">
        <f>AH11/AJ11</f>
        <v>1.3602636823547452</v>
      </c>
    </row>
    <row r="21" spans="2:34" x14ac:dyDescent="0.35">
      <c r="AH21">
        <f>0.934/0.699</f>
        <v>1.3361945636623749</v>
      </c>
    </row>
    <row r="22" spans="2:34" x14ac:dyDescent="0.35">
      <c r="F22">
        <f>500*0.934/0.699/250</f>
        <v>2.6723891273247502</v>
      </c>
    </row>
  </sheetData>
  <mergeCells count="18">
    <mergeCell ref="AP1:AV1"/>
    <mergeCell ref="B2:H2"/>
    <mergeCell ref="J2:P2"/>
    <mergeCell ref="R2:X2"/>
    <mergeCell ref="Z2:AF2"/>
    <mergeCell ref="AH2:AN2"/>
    <mergeCell ref="AP2:AV2"/>
    <mergeCell ref="B1:H1"/>
    <mergeCell ref="J1:P1"/>
    <mergeCell ref="R1:X1"/>
    <mergeCell ref="Z1:AF1"/>
    <mergeCell ref="AH1:AN1"/>
    <mergeCell ref="AP3:AV3"/>
    <mergeCell ref="B3:H3"/>
    <mergeCell ref="J3:P3"/>
    <mergeCell ref="R3:X3"/>
    <mergeCell ref="Z3:AF3"/>
    <mergeCell ref="AH3:AN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zoomScale="71" workbookViewId="0">
      <selection activeCell="A16" sqref="A16:C20"/>
    </sheetView>
  </sheetViews>
  <sheetFormatPr defaultRowHeight="14.5" x14ac:dyDescent="0.35"/>
  <cols>
    <col min="1" max="1" width="22.36328125" customWidth="1"/>
    <col min="7" max="11" width="10.90625" bestFit="1" customWidth="1"/>
    <col min="12" max="12" width="9.08984375" customWidth="1"/>
  </cols>
  <sheetData>
    <row r="1" spans="1:13" x14ac:dyDescent="0.35">
      <c r="A1" s="18" t="s">
        <v>0</v>
      </c>
      <c r="B1" s="25" t="s">
        <v>50</v>
      </c>
      <c r="C1" s="26"/>
      <c r="D1" s="25" t="s">
        <v>51</v>
      </c>
      <c r="E1" s="26"/>
      <c r="F1" s="25" t="s">
        <v>52</v>
      </c>
      <c r="G1" s="26"/>
      <c r="H1" s="25" t="s">
        <v>53</v>
      </c>
      <c r="I1" s="26"/>
      <c r="J1" s="25" t="s">
        <v>137</v>
      </c>
      <c r="K1" s="26"/>
      <c r="L1" s="25" t="s">
        <v>55</v>
      </c>
      <c r="M1" s="26"/>
    </row>
    <row r="2" spans="1:13" x14ac:dyDescent="0.35">
      <c r="A2" s="18" t="s">
        <v>138</v>
      </c>
      <c r="B2" s="18" t="s">
        <v>112</v>
      </c>
      <c r="C2" s="18" t="s">
        <v>113</v>
      </c>
      <c r="D2" s="18" t="s">
        <v>112</v>
      </c>
      <c r="E2" s="18" t="s">
        <v>113</v>
      </c>
      <c r="F2" s="18" t="s">
        <v>112</v>
      </c>
      <c r="G2" s="18" t="s">
        <v>113</v>
      </c>
      <c r="H2" s="18" t="s">
        <v>112</v>
      </c>
      <c r="I2" s="18" t="s">
        <v>113</v>
      </c>
      <c r="J2" s="18" t="s">
        <v>112</v>
      </c>
      <c r="K2" s="18" t="s">
        <v>113</v>
      </c>
      <c r="L2" s="18" t="s">
        <v>112</v>
      </c>
      <c r="M2" s="18" t="s">
        <v>113</v>
      </c>
    </row>
    <row r="4" spans="1:13" x14ac:dyDescent="0.35">
      <c r="A4" s="2" t="s">
        <v>56</v>
      </c>
      <c r="B4">
        <v>0.83972892399345433</v>
      </c>
      <c r="C4">
        <v>0.30894653291044449</v>
      </c>
      <c r="D4">
        <v>0.84260320735405092</v>
      </c>
      <c r="E4">
        <v>0.30868501507361501</v>
      </c>
      <c r="F4">
        <v>0.79246774731215364</v>
      </c>
      <c r="G4">
        <v>0.31172365079879938</v>
      </c>
      <c r="H4">
        <v>0.51619672522825</v>
      </c>
      <c r="I4">
        <v>0.33485556769044927</v>
      </c>
      <c r="J4">
        <v>0.85405698985522593</v>
      </c>
      <c r="K4">
        <v>0.30817417312737261</v>
      </c>
      <c r="L4">
        <v>0.41236136270738649</v>
      </c>
      <c r="M4">
        <v>0.40138173984110331</v>
      </c>
    </row>
    <row r="5" spans="1:13" x14ac:dyDescent="0.35">
      <c r="A5" s="2" t="s">
        <v>57</v>
      </c>
      <c r="B5">
        <v>-0.58598776622076665</v>
      </c>
      <c r="C5">
        <v>-0.58411720676059387</v>
      </c>
      <c r="D5">
        <v>-3.9754569287631361</v>
      </c>
      <c r="E5">
        <v>-3.943040032586504</v>
      </c>
      <c r="F5">
        <v>5.6538216549038893E-2</v>
      </c>
      <c r="G5">
        <v>0.158070861625737</v>
      </c>
      <c r="H5">
        <v>1.5370265682922439</v>
      </c>
      <c r="I5">
        <v>1.1505143138108871</v>
      </c>
      <c r="J5">
        <v>-0.72033188126089465</v>
      </c>
      <c r="K5">
        <v>-0.72033188126089398</v>
      </c>
      <c r="L5">
        <v>-2.4048886259608571</v>
      </c>
      <c r="M5">
        <v>-2.4048886259608531</v>
      </c>
    </row>
    <row r="6" spans="1:13" x14ac:dyDescent="0.35">
      <c r="A6" s="2" t="s">
        <v>58</v>
      </c>
      <c r="B6">
        <v>9.3510068700820445E-2</v>
      </c>
      <c r="C6">
        <v>3.0350191921409962E-3</v>
      </c>
      <c r="D6">
        <v>-0.2306736110163306</v>
      </c>
      <c r="E6">
        <v>-0.31955098988287928</v>
      </c>
      <c r="F6">
        <v>6.7099414794184548E-2</v>
      </c>
      <c r="G6">
        <v>-1.2694475961621231E-2</v>
      </c>
      <c r="H6">
        <v>0.1674246490534618</v>
      </c>
      <c r="I6">
        <v>0.11923840613756979</v>
      </c>
      <c r="J6">
        <v>0.19245983323166951</v>
      </c>
      <c r="K6">
        <v>8.7282541618758466E-2</v>
      </c>
      <c r="L6">
        <v>8.6514530959500013E-2</v>
      </c>
      <c r="M6">
        <v>0.1068679679995983</v>
      </c>
    </row>
    <row r="7" spans="1:13" x14ac:dyDescent="0.35">
      <c r="A7" s="2" t="s">
        <v>16</v>
      </c>
      <c r="B7">
        <v>0</v>
      </c>
      <c r="C7">
        <v>0</v>
      </c>
      <c r="D7">
        <v>-0.55177870042822541</v>
      </c>
      <c r="E7">
        <v>-0.55177870042822319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2" t="s">
        <v>17</v>
      </c>
      <c r="B8">
        <v>8.4550547340070087E-2</v>
      </c>
      <c r="C8">
        <v>8.7010161096777006E-2</v>
      </c>
      <c r="D8">
        <v>-5.6255309441616247E-2</v>
      </c>
      <c r="E8">
        <v>-5.6255309441616018E-2</v>
      </c>
      <c r="F8">
        <v>0</v>
      </c>
      <c r="G8">
        <v>0</v>
      </c>
      <c r="H8">
        <v>5.4653719427659054E-3</v>
      </c>
      <c r="I8">
        <v>-2.3262504284292648E-2</v>
      </c>
      <c r="J8">
        <v>-0.76120683089548735</v>
      </c>
      <c r="K8">
        <v>-0.77175842867363265</v>
      </c>
      <c r="L8">
        <v>0</v>
      </c>
      <c r="M8">
        <v>0</v>
      </c>
    </row>
    <row r="9" spans="1:13" x14ac:dyDescent="0.35">
      <c r="A9" s="3" t="s">
        <v>19</v>
      </c>
      <c r="B9" s="10">
        <v>-4.9884634150487628</v>
      </c>
      <c r="C9" s="13">
        <v>-1.842371802021749</v>
      </c>
      <c r="D9" s="10">
        <v>-5.0055382793045142</v>
      </c>
      <c r="E9" s="13">
        <v>-1.840812266513254</v>
      </c>
      <c r="F9" s="10">
        <v>-4.7077053702911433</v>
      </c>
      <c r="G9" s="13">
        <v>-1.8589328672656129</v>
      </c>
      <c r="H9" s="11">
        <v>-3.641468372908089</v>
      </c>
      <c r="I9" s="13">
        <v>-2.3712923210308978</v>
      </c>
      <c r="J9" s="10">
        <v>-5.0735802072868408</v>
      </c>
      <c r="K9" s="13">
        <v>-1.8377659115722209</v>
      </c>
      <c r="L9" s="9">
        <v>0</v>
      </c>
      <c r="M9" s="9">
        <v>-4.5474735088646413E-16</v>
      </c>
    </row>
    <row r="10" spans="1:13" x14ac:dyDescent="0.35">
      <c r="A10" s="2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2" spans="1:13" x14ac:dyDescent="0.35">
      <c r="B12" s="5"/>
      <c r="C12" s="5"/>
      <c r="D12" s="5"/>
      <c r="E12" s="5"/>
      <c r="F12" s="5"/>
      <c r="G12" s="5"/>
      <c r="H12" s="5"/>
      <c r="I12" s="5"/>
      <c r="J12" s="5"/>
    </row>
    <row r="14" spans="1:13" x14ac:dyDescent="0.35">
      <c r="C14" s="5"/>
      <c r="D14" s="5"/>
      <c r="E14" s="5"/>
      <c r="F14" s="5"/>
      <c r="G14" s="5"/>
      <c r="H14" s="5"/>
      <c r="I14" s="5"/>
      <c r="J14" s="5"/>
      <c r="K14" s="5"/>
    </row>
    <row r="15" spans="1:13" x14ac:dyDescent="0.35">
      <c r="G15" s="15" t="s">
        <v>139</v>
      </c>
      <c r="L15" t="s">
        <v>140</v>
      </c>
    </row>
    <row r="16" spans="1:13" x14ac:dyDescent="0.35">
      <c r="B16" s="7" t="s">
        <v>141</v>
      </c>
      <c r="C16" s="7" t="s">
        <v>142</v>
      </c>
      <c r="G16" t="s">
        <v>143</v>
      </c>
      <c r="M16" t="s">
        <v>144</v>
      </c>
    </row>
    <row r="17" spans="1:13" x14ac:dyDescent="0.35">
      <c r="A17" s="6" t="s">
        <v>145</v>
      </c>
      <c r="B17" s="5">
        <v>1</v>
      </c>
      <c r="C17">
        <v>1</v>
      </c>
      <c r="G17" t="s">
        <v>146</v>
      </c>
    </row>
    <row r="18" spans="1:13" x14ac:dyDescent="0.35">
      <c r="A18" s="6" t="s">
        <v>147</v>
      </c>
      <c r="B18" s="5">
        <f>B17*0.934*44/12</f>
        <v>3.424666666666667</v>
      </c>
      <c r="C18" s="4">
        <f>C17*0.699*44/12</f>
        <v>2.5629999999999997</v>
      </c>
    </row>
    <row r="19" spans="1:13" x14ac:dyDescent="0.35">
      <c r="A19" s="6" t="s">
        <v>148</v>
      </c>
      <c r="B19" s="19">
        <f>B18*0.8</f>
        <v>2.7397333333333336</v>
      </c>
      <c r="C19" s="20">
        <f>C18*0.8</f>
        <v>2.0503999999999998</v>
      </c>
      <c r="G19" s="16" t="s">
        <v>149</v>
      </c>
    </row>
    <row r="20" spans="1:13" x14ac:dyDescent="0.35">
      <c r="A20" s="6" t="s">
        <v>150</v>
      </c>
      <c r="B20" s="21">
        <f>B18*0.95</f>
        <v>3.2534333333333336</v>
      </c>
      <c r="C20" s="22">
        <f>C18*0.95</f>
        <v>2.4348499999999995</v>
      </c>
    </row>
    <row r="22" spans="1:13" x14ac:dyDescent="0.35">
      <c r="B22" t="s">
        <v>151</v>
      </c>
      <c r="G22" s="14">
        <v>-2302.9644275308201</v>
      </c>
      <c r="H22" s="14">
        <v>-2301.0143404596301</v>
      </c>
      <c r="I22" s="14">
        <v>-2323.6660791182899</v>
      </c>
      <c r="J22" s="14">
        <v>-2496.0815810865902</v>
      </c>
      <c r="K22" s="14">
        <v>-2297.20733740694</v>
      </c>
      <c r="L22" s="14">
        <v>-2991.9991221062201</v>
      </c>
      <c r="M22" t="s">
        <v>152</v>
      </c>
    </row>
    <row r="23" spans="1:13" x14ac:dyDescent="0.35">
      <c r="B23" t="s">
        <v>153</v>
      </c>
      <c r="G23" s="12"/>
      <c r="H23" s="12"/>
      <c r="I23" s="12"/>
      <c r="J23" s="12">
        <v>124.80408012858901</v>
      </c>
      <c r="K23" s="12"/>
      <c r="L23" s="12"/>
    </row>
    <row r="24" spans="1:13" x14ac:dyDescent="0.35">
      <c r="B24" t="s">
        <v>154</v>
      </c>
      <c r="G24" s="12">
        <v>460.59290132095202</v>
      </c>
      <c r="H24" s="12">
        <v>460.20289618825802</v>
      </c>
      <c r="I24" s="12">
        <v>464.73322435094701</v>
      </c>
      <c r="J24" s="12"/>
      <c r="K24" s="12">
        <v>459.44145984587902</v>
      </c>
      <c r="L24" s="12"/>
      <c r="M24" s="16" t="s">
        <v>155</v>
      </c>
    </row>
    <row r="25" spans="1:13" x14ac:dyDescent="0.35">
      <c r="B25" t="s">
        <v>156</v>
      </c>
      <c r="G25" s="12"/>
      <c r="H25" s="12"/>
      <c r="I25" s="12"/>
      <c r="J25" s="12"/>
      <c r="K25" s="12"/>
      <c r="L25" s="12">
        <v>2991.9992672624498</v>
      </c>
    </row>
    <row r="26" spans="1:13" x14ac:dyDescent="0.35">
      <c r="G26" s="12">
        <f t="shared" ref="G26:L26" si="0">SUM(G22:G25)</f>
        <v>-1842.3715262098681</v>
      </c>
      <c r="H26" s="12">
        <f t="shared" si="0"/>
        <v>-1840.8114442713722</v>
      </c>
      <c r="I26" s="12">
        <f t="shared" si="0"/>
        <v>-1858.9328547673429</v>
      </c>
      <c r="J26" s="12">
        <f t="shared" si="0"/>
        <v>-2371.2775009580014</v>
      </c>
      <c r="K26" s="12">
        <f t="shared" si="0"/>
        <v>-1837.765877561061</v>
      </c>
      <c r="L26" s="12">
        <f t="shared" si="0"/>
        <v>1.451562297916098E-4</v>
      </c>
    </row>
    <row r="27" spans="1:13" x14ac:dyDescent="0.35">
      <c r="G27" s="8">
        <f t="shared" ref="G27:L27" si="1">G26/1000</f>
        <v>-1.8423715262098681</v>
      </c>
      <c r="H27" s="8">
        <f t="shared" si="1"/>
        <v>-1.8408114442713723</v>
      </c>
      <c r="I27" s="8">
        <f t="shared" si="1"/>
        <v>-1.8589328547673429</v>
      </c>
      <c r="J27" s="8">
        <f t="shared" si="1"/>
        <v>-2.3712775009580014</v>
      </c>
      <c r="K27" s="8">
        <f t="shared" si="1"/>
        <v>-1.837765877561061</v>
      </c>
      <c r="L27" s="8">
        <f t="shared" si="1"/>
        <v>1.451562297916098E-7</v>
      </c>
    </row>
    <row r="29" spans="1:13" x14ac:dyDescent="0.35">
      <c r="G29" s="17">
        <f>G24/G22</f>
        <v>-0.20000000686714384</v>
      </c>
      <c r="H29" s="17">
        <f>H24/H22</f>
        <v>-0.20000001221041153</v>
      </c>
      <c r="I29" s="17">
        <f>I24/I22</f>
        <v>-0.20000000366975665</v>
      </c>
      <c r="J29" s="17">
        <f>J23/J22</f>
        <v>-5.0000000430378361E-2</v>
      </c>
      <c r="K29" s="17">
        <f>K24/K22</f>
        <v>-0.19999999667617768</v>
      </c>
      <c r="L29" s="17">
        <f>L25/L22</f>
        <v>-1.0000000485147968</v>
      </c>
      <c r="M29" s="15" t="s">
        <v>157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23" t="s">
        <v>138</v>
      </c>
      <c r="B1" s="28" t="s">
        <v>112</v>
      </c>
      <c r="C1" s="29"/>
      <c r="D1" s="29"/>
      <c r="E1" s="29"/>
      <c r="F1" s="29"/>
      <c r="G1" s="30"/>
      <c r="H1" s="28" t="s">
        <v>113</v>
      </c>
      <c r="I1" s="29"/>
      <c r="J1" s="29"/>
      <c r="K1" s="29"/>
      <c r="L1" s="29"/>
      <c r="M1" s="30"/>
    </row>
    <row r="2" spans="1:13" x14ac:dyDescent="0.35">
      <c r="A2" s="23" t="s">
        <v>0</v>
      </c>
      <c r="B2" s="23" t="s">
        <v>50</v>
      </c>
      <c r="C2" s="23" t="s">
        <v>51</v>
      </c>
      <c r="D2" s="23" t="s">
        <v>52</v>
      </c>
      <c r="E2" s="23" t="s">
        <v>158</v>
      </c>
      <c r="F2" s="23" t="s">
        <v>137</v>
      </c>
      <c r="G2" s="23" t="s">
        <v>55</v>
      </c>
      <c r="H2" s="23" t="s">
        <v>50</v>
      </c>
      <c r="I2" s="23" t="s">
        <v>51</v>
      </c>
      <c r="J2" s="23" t="s">
        <v>52</v>
      </c>
      <c r="K2" s="23" t="s">
        <v>158</v>
      </c>
      <c r="L2" s="23" t="s">
        <v>137</v>
      </c>
      <c r="M2" s="23" t="s">
        <v>55</v>
      </c>
    </row>
    <row r="4" spans="1:13" x14ac:dyDescent="0.35">
      <c r="A4" s="23" t="s">
        <v>56</v>
      </c>
      <c r="B4">
        <v>0.46119078298298749</v>
      </c>
      <c r="C4">
        <v>0.4611907822021869</v>
      </c>
      <c r="D4">
        <v>0.461190773873217</v>
      </c>
      <c r="E4">
        <v>0.46119079873379298</v>
      </c>
      <c r="F4">
        <v>0.46119077452182272</v>
      </c>
      <c r="G4">
        <v>0.46119076632784639</v>
      </c>
      <c r="H4">
        <v>0.34383067938288908</v>
      </c>
      <c r="I4">
        <v>0.34383070391507647</v>
      </c>
      <c r="J4">
        <v>0.34383070957616391</v>
      </c>
      <c r="K4">
        <v>0.34383070707711277</v>
      </c>
      <c r="L4">
        <v>0.34383068902640801</v>
      </c>
      <c r="M4">
        <v>0.34383070197947901</v>
      </c>
    </row>
    <row r="5" spans="1:13" x14ac:dyDescent="0.35">
      <c r="A5" s="23" t="s">
        <v>19</v>
      </c>
      <c r="B5">
        <v>-2.7397333621989808</v>
      </c>
      <c r="C5">
        <v>-2.7397333575605902</v>
      </c>
      <c r="D5">
        <v>-2.7397333080818118</v>
      </c>
      <c r="E5">
        <v>-3.2534334787240908</v>
      </c>
      <c r="F5">
        <v>-2.7397333119348941</v>
      </c>
      <c r="G5">
        <v>0</v>
      </c>
      <c r="H5">
        <v>-2.0497130044817151</v>
      </c>
      <c r="I5">
        <v>-2.0504000727726259</v>
      </c>
      <c r="J5">
        <v>-2.0504001065319541</v>
      </c>
      <c r="K5">
        <v>-2.3917667735509118</v>
      </c>
      <c r="L5">
        <v>-2.0503999839855358</v>
      </c>
      <c r="M5">
        <v>0</v>
      </c>
    </row>
    <row r="6" spans="1:13" x14ac:dyDescent="0.35">
      <c r="A6" s="23" t="s">
        <v>57</v>
      </c>
      <c r="B6">
        <v>-0.23629980514486501</v>
      </c>
      <c r="C6">
        <v>-2.2057747371191909</v>
      </c>
      <c r="D6">
        <v>-0.96144198042317375</v>
      </c>
      <c r="E6">
        <v>1.3732410068900029</v>
      </c>
      <c r="F6">
        <v>-0.38897921588088302</v>
      </c>
      <c r="G6">
        <v>-2.689661371419612</v>
      </c>
      <c r="H6">
        <v>-0.48721854851002561</v>
      </c>
      <c r="I6">
        <v>-4.5573859419438802</v>
      </c>
      <c r="J6">
        <v>-1.986450494293178</v>
      </c>
      <c r="K6">
        <v>1.3732410068900041</v>
      </c>
      <c r="L6">
        <v>-0.80367606586959328</v>
      </c>
      <c r="M6">
        <v>-2.060070158582513</v>
      </c>
    </row>
    <row r="7" spans="1:13" x14ac:dyDescent="0.35">
      <c r="A7" s="23" t="s">
        <v>58</v>
      </c>
      <c r="B7">
        <v>7.5048854197032749E-2</v>
      </c>
      <c r="C7">
        <v>3.341989431487255E-2</v>
      </c>
      <c r="D7">
        <v>8.6867980467903255E-2</v>
      </c>
      <c r="E7">
        <v>0.1495838773300015</v>
      </c>
      <c r="F7">
        <v>0.1039283099451016</v>
      </c>
      <c r="G7">
        <v>9.6759072115151057E-2</v>
      </c>
      <c r="H7">
        <v>3.7341207308955668E-2</v>
      </c>
      <c r="I7">
        <v>-5.5998214681804499E-2</v>
      </c>
      <c r="J7">
        <v>7.5781707155132189E-2</v>
      </c>
      <c r="K7">
        <v>0.1247998039754724</v>
      </c>
      <c r="L7">
        <v>9.7381348087044711E-2</v>
      </c>
      <c r="M7">
        <v>9.1544992731778504E-2</v>
      </c>
    </row>
    <row r="8" spans="1:13" x14ac:dyDescent="0.35">
      <c r="A8" s="23" t="s">
        <v>16</v>
      </c>
      <c r="B8">
        <v>0</v>
      </c>
      <c r="C8">
        <v>-0.35024782958983802</v>
      </c>
      <c r="D8">
        <v>0</v>
      </c>
      <c r="E8">
        <v>0</v>
      </c>
      <c r="F8">
        <v>0</v>
      </c>
      <c r="G8">
        <v>0</v>
      </c>
      <c r="H8">
        <v>0</v>
      </c>
      <c r="I8">
        <v>-0.7236525597594895</v>
      </c>
      <c r="J8">
        <v>0</v>
      </c>
      <c r="K8">
        <v>0</v>
      </c>
      <c r="L8">
        <v>0</v>
      </c>
      <c r="M8">
        <v>0</v>
      </c>
    </row>
    <row r="9" spans="1:13" x14ac:dyDescent="0.35">
      <c r="A9" s="23" t="s">
        <v>17</v>
      </c>
      <c r="B9">
        <v>-3.9864183762540077E-2</v>
      </c>
      <c r="C9">
        <v>-4.6718882392941717E-2</v>
      </c>
      <c r="D9">
        <v>0</v>
      </c>
      <c r="E9">
        <v>4.8829818719730656E-3</v>
      </c>
      <c r="F9">
        <v>-0.41105168868356279</v>
      </c>
      <c r="G9">
        <v>0</v>
      </c>
      <c r="H9">
        <v>-9.394283770469429E-2</v>
      </c>
      <c r="I9">
        <v>-0.12009613801693871</v>
      </c>
      <c r="J9">
        <v>0</v>
      </c>
      <c r="K9">
        <v>-2.0783651672097218E-2</v>
      </c>
      <c r="L9">
        <v>-0.86105279232182286</v>
      </c>
      <c r="M9">
        <v>0</v>
      </c>
    </row>
    <row r="10" spans="1:13" x14ac:dyDescent="0.35">
      <c r="A10" s="23" t="s">
        <v>18</v>
      </c>
      <c r="B10">
        <v>0</v>
      </c>
      <c r="C10">
        <v>0</v>
      </c>
      <c r="D10">
        <v>-1.088850149139336E-2</v>
      </c>
      <c r="E10">
        <v>0</v>
      </c>
      <c r="F10">
        <v>0</v>
      </c>
      <c r="G10">
        <v>0</v>
      </c>
      <c r="H10">
        <v>0</v>
      </c>
      <c r="I10">
        <v>0</v>
      </c>
      <c r="J10">
        <v>-2.249690528405044E-2</v>
      </c>
      <c r="K10">
        <v>0</v>
      </c>
      <c r="L10">
        <v>0</v>
      </c>
      <c r="M10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23" t="s">
        <v>138</v>
      </c>
      <c r="B1" s="28" t="s">
        <v>112</v>
      </c>
      <c r="C1" s="29"/>
      <c r="D1" s="29"/>
      <c r="E1" s="29"/>
      <c r="F1" s="29"/>
      <c r="G1" s="30"/>
      <c r="H1" s="28" t="s">
        <v>113</v>
      </c>
      <c r="I1" s="29"/>
      <c r="J1" s="29"/>
      <c r="K1" s="29"/>
      <c r="L1" s="29"/>
      <c r="M1" s="30"/>
    </row>
    <row r="2" spans="1:13" x14ac:dyDescent="0.35">
      <c r="A2" s="23" t="s">
        <v>0</v>
      </c>
      <c r="B2" s="23" t="s">
        <v>50</v>
      </c>
      <c r="C2" s="23" t="s">
        <v>51</v>
      </c>
      <c r="D2" s="23" t="s">
        <v>52</v>
      </c>
      <c r="E2" s="23" t="s">
        <v>53</v>
      </c>
      <c r="F2" s="23" t="s">
        <v>137</v>
      </c>
      <c r="G2" s="23" t="s">
        <v>55</v>
      </c>
      <c r="H2" s="23" t="s">
        <v>50</v>
      </c>
      <c r="I2" s="23" t="s">
        <v>51</v>
      </c>
      <c r="J2" s="23" t="s">
        <v>52</v>
      </c>
      <c r="K2" s="23" t="s">
        <v>53</v>
      </c>
      <c r="L2" s="23" t="s">
        <v>137</v>
      </c>
      <c r="M2" s="23" t="s">
        <v>55</v>
      </c>
    </row>
    <row r="4" spans="1:13" x14ac:dyDescent="0.35">
      <c r="A4" s="23" t="s">
        <v>56</v>
      </c>
      <c r="B4">
        <v>3.1303787827257432</v>
      </c>
      <c r="C4">
        <v>3.1303787774259768</v>
      </c>
      <c r="D4">
        <v>3.1303787208922662</v>
      </c>
      <c r="E4">
        <v>3.1303788896359208</v>
      </c>
      <c r="F4">
        <v>3.130378725294741</v>
      </c>
      <c r="G4">
        <v>3.1303786696773139</v>
      </c>
      <c r="H4">
        <v>2.6879113830839989</v>
      </c>
      <c r="I4">
        <v>2.6879115032353229</v>
      </c>
      <c r="J4">
        <v>2.6879116191212531</v>
      </c>
      <c r="K4">
        <v>2.68791159958481</v>
      </c>
      <c r="L4">
        <v>2.687911458472636</v>
      </c>
      <c r="M4">
        <v>2.6879115597338279</v>
      </c>
    </row>
    <row r="5" spans="1:13" x14ac:dyDescent="0.35">
      <c r="A5" s="23" t="s">
        <v>19</v>
      </c>
      <c r="B5">
        <v>-2.7397333621989808</v>
      </c>
      <c r="C5">
        <v>-2.7397333575605902</v>
      </c>
      <c r="D5">
        <v>-2.7397333080818118</v>
      </c>
      <c r="E5">
        <v>-3.2534334787240908</v>
      </c>
      <c r="F5">
        <v>-2.7397333119348941</v>
      </c>
      <c r="G5">
        <v>0</v>
      </c>
      <c r="H5">
        <v>-2.0497130044817151</v>
      </c>
      <c r="I5">
        <v>-1.878066683274269</v>
      </c>
      <c r="J5">
        <v>-2.0504001065319541</v>
      </c>
      <c r="K5">
        <v>-2.3917667735509118</v>
      </c>
      <c r="L5">
        <v>-2.0503999839855358</v>
      </c>
      <c r="M5">
        <v>0</v>
      </c>
    </row>
    <row r="6" spans="1:13" x14ac:dyDescent="0.35">
      <c r="A6" s="23" t="s">
        <v>57</v>
      </c>
      <c r="B6">
        <v>-0.34667865352141281</v>
      </c>
      <c r="C6">
        <v>-2.475238195057567</v>
      </c>
      <c r="D6">
        <v>-1.0422810163447651</v>
      </c>
      <c r="E6">
        <v>1.409409860583253</v>
      </c>
      <c r="F6">
        <v>-0.38897921588088291</v>
      </c>
      <c r="G6">
        <v>-2.6896613714196058</v>
      </c>
      <c r="H6">
        <v>-0.71480494985834886</v>
      </c>
      <c r="I6">
        <v>-2.4752381950575661</v>
      </c>
      <c r="J6">
        <v>-2.1534733060014291</v>
      </c>
      <c r="K6">
        <v>1.4094098605832519</v>
      </c>
      <c r="L6">
        <v>-0.8036760658695935</v>
      </c>
      <c r="M6">
        <v>-2.0600701585825099</v>
      </c>
    </row>
    <row r="7" spans="1:13" x14ac:dyDescent="0.35">
      <c r="A7" s="23" t="s">
        <v>58</v>
      </c>
      <c r="B7">
        <v>5.9973080226868362E-2</v>
      </c>
      <c r="C7">
        <v>-2.5001798648426141E-2</v>
      </c>
      <c r="D7">
        <v>8.0237970232684419E-2</v>
      </c>
      <c r="E7">
        <v>0.16913552109750549</v>
      </c>
      <c r="F7">
        <v>0.1184223146343656</v>
      </c>
      <c r="G7">
        <v>0.11025275553858729</v>
      </c>
      <c r="H7">
        <v>-2.269580515150434E-2</v>
      </c>
      <c r="I7">
        <v>-5.2456140375201743E-2</v>
      </c>
      <c r="J7">
        <v>3.5042426753813187E-2</v>
      </c>
      <c r="K7">
        <v>0.1283068665005335</v>
      </c>
      <c r="L7">
        <v>9.8375390031599272E-2</v>
      </c>
      <c r="M7">
        <v>9.1724689564991274E-2</v>
      </c>
    </row>
    <row r="8" spans="1:13" x14ac:dyDescent="0.35">
      <c r="A8" s="23" t="s">
        <v>16</v>
      </c>
      <c r="B8">
        <v>0</v>
      </c>
      <c r="C8">
        <v>-0.35024782958983641</v>
      </c>
      <c r="D8">
        <v>0</v>
      </c>
      <c r="E8">
        <v>0</v>
      </c>
      <c r="F8">
        <v>0</v>
      </c>
      <c r="G8">
        <v>0</v>
      </c>
      <c r="H8">
        <v>0</v>
      </c>
      <c r="I8">
        <v>-0.35024782958983741</v>
      </c>
      <c r="J8">
        <v>0</v>
      </c>
      <c r="K8">
        <v>0</v>
      </c>
      <c r="L8">
        <v>0</v>
      </c>
      <c r="M8">
        <v>0</v>
      </c>
    </row>
    <row r="9" spans="1:13" x14ac:dyDescent="0.35">
      <c r="A9" s="23" t="s">
        <v>17</v>
      </c>
      <c r="B9">
        <v>-4.5403568626514242E-2</v>
      </c>
      <c r="C9">
        <v>-5.1178914122572312E-2</v>
      </c>
      <c r="D9">
        <v>0</v>
      </c>
      <c r="E9">
        <v>5.5615036255800944E-3</v>
      </c>
      <c r="F9">
        <v>-0.26349949095377478</v>
      </c>
      <c r="G9">
        <v>0</v>
      </c>
      <c r="H9">
        <v>-0.10699679953569501</v>
      </c>
      <c r="I9">
        <v>-6.3675595314306652E-2</v>
      </c>
      <c r="J9">
        <v>0</v>
      </c>
      <c r="K9">
        <v>-2.3671673816895521E-2</v>
      </c>
      <c r="L9">
        <v>-0.55782873648016862</v>
      </c>
      <c r="M9">
        <v>0</v>
      </c>
    </row>
    <row r="10" spans="1:13" x14ac:dyDescent="0.35">
      <c r="A10" s="23" t="s">
        <v>18</v>
      </c>
      <c r="B10">
        <v>0</v>
      </c>
      <c r="C10">
        <v>0</v>
      </c>
      <c r="D10">
        <v>-1.0888501491393201E-2</v>
      </c>
      <c r="E10">
        <v>0</v>
      </c>
      <c r="F10">
        <v>0</v>
      </c>
      <c r="G10">
        <v>0</v>
      </c>
      <c r="H10">
        <v>0</v>
      </c>
      <c r="I10">
        <v>0</v>
      </c>
      <c r="J10">
        <v>-2.249690528405043E-2</v>
      </c>
      <c r="K10">
        <v>0</v>
      </c>
      <c r="L10">
        <v>0</v>
      </c>
      <c r="M10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5" x14ac:dyDescent="0.35"/>
  <sheetData>
    <row r="1" spans="1:15" x14ac:dyDescent="0.35">
      <c r="A1" s="23" t="s">
        <v>0</v>
      </c>
      <c r="B1" s="23" t="s">
        <v>43</v>
      </c>
      <c r="C1" s="23" t="s">
        <v>4</v>
      </c>
      <c r="D1" s="23" t="s">
        <v>6</v>
      </c>
      <c r="E1" s="23" t="s">
        <v>138</v>
      </c>
      <c r="F1" s="23" t="s">
        <v>18</v>
      </c>
      <c r="G1" s="23" t="s">
        <v>12</v>
      </c>
      <c r="H1" s="23" t="s">
        <v>14</v>
      </c>
      <c r="I1" s="23" t="s">
        <v>15</v>
      </c>
      <c r="J1" s="23" t="s">
        <v>17</v>
      </c>
      <c r="K1" s="23" t="s">
        <v>19</v>
      </c>
      <c r="L1" s="23" t="s">
        <v>78</v>
      </c>
      <c r="M1" s="23" t="s">
        <v>16</v>
      </c>
      <c r="N1" s="23" t="s">
        <v>33</v>
      </c>
      <c r="O1" s="23" t="s">
        <v>32</v>
      </c>
    </row>
    <row r="2" spans="1:15" x14ac:dyDescent="0.35">
      <c r="A2" s="23" t="s">
        <v>92</v>
      </c>
      <c r="B2" s="23" t="s">
        <v>159</v>
      </c>
      <c r="C2" s="23" t="s">
        <v>5</v>
      </c>
      <c r="D2" s="23" t="s">
        <v>22</v>
      </c>
      <c r="E2" s="23" t="s">
        <v>112</v>
      </c>
      <c r="F2">
        <v>0</v>
      </c>
      <c r="G2">
        <v>-236.29980514486499</v>
      </c>
      <c r="H2">
        <v>52.462065986254792</v>
      </c>
      <c r="I2">
        <v>22.586788210777961</v>
      </c>
      <c r="J2">
        <v>-39.86418376254008</v>
      </c>
      <c r="K2">
        <v>-2739.733362198981</v>
      </c>
      <c r="L2">
        <v>461.19078298298751</v>
      </c>
    </row>
    <row r="3" spans="1:15" x14ac:dyDescent="0.35">
      <c r="A3" s="23" t="s">
        <v>93</v>
      </c>
      <c r="B3" s="23" t="s">
        <v>160</v>
      </c>
      <c r="C3" s="23" t="s">
        <v>5</v>
      </c>
      <c r="D3" s="23" t="s">
        <v>22</v>
      </c>
      <c r="E3" s="23" t="s">
        <v>112</v>
      </c>
      <c r="F3">
        <v>0</v>
      </c>
      <c r="G3">
        <v>-2205.7747371191908</v>
      </c>
      <c r="H3">
        <v>-23.047076116472919</v>
      </c>
      <c r="I3">
        <v>56.466970431345473</v>
      </c>
      <c r="J3">
        <v>-46.718882392941723</v>
      </c>
      <c r="K3">
        <v>-2739.7333575605899</v>
      </c>
      <c r="L3">
        <v>461.19078220218688</v>
      </c>
      <c r="M3">
        <v>-350.24782958983798</v>
      </c>
    </row>
    <row r="4" spans="1:15" x14ac:dyDescent="0.35">
      <c r="A4" s="23" t="s">
        <v>94</v>
      </c>
      <c r="B4" s="23" t="s">
        <v>161</v>
      </c>
      <c r="C4" s="23" t="s">
        <v>5</v>
      </c>
      <c r="D4" s="23" t="s">
        <v>22</v>
      </c>
      <c r="E4" s="23" t="s">
        <v>112</v>
      </c>
      <c r="F4">
        <v>-10.88850149139336</v>
      </c>
      <c r="G4">
        <v>-961.44198042317373</v>
      </c>
      <c r="H4">
        <v>69.927889644432582</v>
      </c>
      <c r="I4">
        <v>16.940090823470669</v>
      </c>
      <c r="K4">
        <v>-2739.7333080818121</v>
      </c>
      <c r="L4">
        <v>461.19077387321698</v>
      </c>
    </row>
    <row r="5" spans="1:15" x14ac:dyDescent="0.35">
      <c r="A5" s="23" t="s">
        <v>95</v>
      </c>
      <c r="B5" s="23" t="s">
        <v>162</v>
      </c>
      <c r="C5" s="23" t="s">
        <v>5</v>
      </c>
      <c r="D5" s="23" t="s">
        <v>22</v>
      </c>
      <c r="E5" s="23" t="s">
        <v>112</v>
      </c>
      <c r="F5">
        <v>0</v>
      </c>
      <c r="G5">
        <v>1373.2410068900031</v>
      </c>
      <c r="H5">
        <v>149.58387733000151</v>
      </c>
      <c r="J5">
        <v>4.8829818719730653</v>
      </c>
      <c r="K5">
        <v>-3253.4334787240909</v>
      </c>
      <c r="L5">
        <v>461.19079873379297</v>
      </c>
    </row>
    <row r="6" spans="1:15" x14ac:dyDescent="0.35">
      <c r="A6" s="23" t="s">
        <v>96</v>
      </c>
      <c r="B6" s="23" t="s">
        <v>48</v>
      </c>
      <c r="C6" s="23" t="s">
        <v>5</v>
      </c>
      <c r="D6" s="23" t="s">
        <v>22</v>
      </c>
      <c r="E6" s="23" t="s">
        <v>112</v>
      </c>
      <c r="F6">
        <v>0</v>
      </c>
      <c r="G6">
        <v>-388.97921588088298</v>
      </c>
      <c r="H6">
        <v>103.9283099451016</v>
      </c>
      <c r="J6">
        <v>9.1209974282250403</v>
      </c>
      <c r="K6">
        <v>-2739.7333119348941</v>
      </c>
      <c r="L6">
        <v>461.19077452182268</v>
      </c>
      <c r="N6">
        <v>-443.51808593470332</v>
      </c>
      <c r="O6">
        <v>23.34539982291545</v>
      </c>
    </row>
    <row r="7" spans="1:15" x14ac:dyDescent="0.35">
      <c r="A7" s="23" t="s">
        <v>97</v>
      </c>
      <c r="B7" s="23" t="s">
        <v>163</v>
      </c>
      <c r="C7" s="23" t="s">
        <v>5</v>
      </c>
      <c r="D7" s="23" t="s">
        <v>22</v>
      </c>
      <c r="E7" s="23" t="s">
        <v>112</v>
      </c>
      <c r="F7">
        <v>0</v>
      </c>
      <c r="G7">
        <v>-2689.6613714196119</v>
      </c>
      <c r="H7">
        <v>96.759072115151056</v>
      </c>
      <c r="K7">
        <v>0</v>
      </c>
      <c r="L7">
        <v>461.1907663278464</v>
      </c>
    </row>
    <row r="8" spans="1:15" x14ac:dyDescent="0.35">
      <c r="A8" s="23" t="s">
        <v>92</v>
      </c>
      <c r="B8" s="23" t="s">
        <v>164</v>
      </c>
      <c r="C8" s="23" t="s">
        <v>5</v>
      </c>
      <c r="D8" s="23" t="s">
        <v>22</v>
      </c>
      <c r="E8" s="23" t="s">
        <v>113</v>
      </c>
      <c r="F8">
        <v>0</v>
      </c>
      <c r="G8">
        <v>-487.21854851002553</v>
      </c>
      <c r="H8">
        <v>-9.2297247356649486</v>
      </c>
      <c r="I8">
        <v>46.570932044620619</v>
      </c>
      <c r="J8">
        <v>-93.942837704694284</v>
      </c>
      <c r="K8">
        <v>-2049.713004481715</v>
      </c>
      <c r="L8">
        <v>343.83067938288912</v>
      </c>
    </row>
    <row r="9" spans="1:15" x14ac:dyDescent="0.35">
      <c r="A9" s="23" t="s">
        <v>93</v>
      </c>
      <c r="B9" s="23" t="s">
        <v>165</v>
      </c>
      <c r="C9" s="23" t="s">
        <v>5</v>
      </c>
      <c r="D9" s="23" t="s">
        <v>22</v>
      </c>
      <c r="E9" s="23" t="s">
        <v>113</v>
      </c>
      <c r="F9">
        <v>0</v>
      </c>
      <c r="G9">
        <v>-4557.3859419438804</v>
      </c>
      <c r="H9">
        <v>-172.66551207050969</v>
      </c>
      <c r="I9">
        <v>116.66729738870519</v>
      </c>
      <c r="J9">
        <v>-120.0961380169387</v>
      </c>
      <c r="K9">
        <v>-2050.4000727726261</v>
      </c>
      <c r="L9">
        <v>343.83070391507653</v>
      </c>
      <c r="M9">
        <v>-723.65255975948946</v>
      </c>
    </row>
    <row r="10" spans="1:15" x14ac:dyDescent="0.35">
      <c r="A10" s="23" t="s">
        <v>94</v>
      </c>
      <c r="B10" s="23" t="s">
        <v>166</v>
      </c>
      <c r="C10" s="23" t="s">
        <v>5</v>
      </c>
      <c r="D10" s="23" t="s">
        <v>22</v>
      </c>
      <c r="E10" s="23" t="s">
        <v>113</v>
      </c>
      <c r="F10">
        <v>-22.496905284050442</v>
      </c>
      <c r="G10">
        <v>-1986.4504942931781</v>
      </c>
      <c r="H10">
        <v>40.781517362250987</v>
      </c>
      <c r="I10">
        <v>35.000189792881187</v>
      </c>
      <c r="K10">
        <v>-2050.400106531954</v>
      </c>
      <c r="L10">
        <v>343.83070957616383</v>
      </c>
    </row>
    <row r="11" spans="1:15" x14ac:dyDescent="0.35">
      <c r="A11" s="23" t="s">
        <v>95</v>
      </c>
      <c r="B11" s="23" t="s">
        <v>162</v>
      </c>
      <c r="C11" s="23" t="s">
        <v>5</v>
      </c>
      <c r="D11" s="23" t="s">
        <v>22</v>
      </c>
      <c r="E11" s="23" t="s">
        <v>113</v>
      </c>
      <c r="F11">
        <v>0</v>
      </c>
      <c r="G11">
        <v>1373.241006890004</v>
      </c>
      <c r="H11">
        <v>124.7998039754724</v>
      </c>
      <c r="J11">
        <v>-20.783651672097221</v>
      </c>
      <c r="K11">
        <v>-2391.7667735509121</v>
      </c>
      <c r="L11">
        <v>343.83070707711278</v>
      </c>
    </row>
    <row r="12" spans="1:15" x14ac:dyDescent="0.35">
      <c r="A12" s="23" t="s">
        <v>96</v>
      </c>
      <c r="B12" s="23" t="s">
        <v>167</v>
      </c>
      <c r="C12" s="23" t="s">
        <v>5</v>
      </c>
      <c r="D12" s="23" t="s">
        <v>22</v>
      </c>
      <c r="E12" s="23" t="s">
        <v>113</v>
      </c>
      <c r="F12">
        <v>0</v>
      </c>
      <c r="G12">
        <v>-803.67606586959323</v>
      </c>
      <c r="H12">
        <v>97.381348087044714</v>
      </c>
      <c r="J12">
        <v>7.0725922066659974</v>
      </c>
      <c r="K12">
        <v>-2050.399983985536</v>
      </c>
      <c r="L12">
        <v>343.83068902640798</v>
      </c>
      <c r="N12">
        <v>-916.35968168327281</v>
      </c>
      <c r="O12">
        <v>48.234297154783988</v>
      </c>
    </row>
    <row r="13" spans="1:15" x14ac:dyDescent="0.35">
      <c r="A13" s="23" t="s">
        <v>97</v>
      </c>
      <c r="B13" s="23" t="s">
        <v>103</v>
      </c>
      <c r="C13" s="23" t="s">
        <v>5</v>
      </c>
      <c r="D13" s="23" t="s">
        <v>22</v>
      </c>
      <c r="E13" s="23" t="s">
        <v>113</v>
      </c>
      <c r="F13">
        <v>0</v>
      </c>
      <c r="G13">
        <v>-2060.0701585825132</v>
      </c>
      <c r="H13">
        <v>91.544992731778507</v>
      </c>
      <c r="K13">
        <v>0</v>
      </c>
      <c r="L13">
        <v>343.83070197947899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5" x14ac:dyDescent="0.35"/>
  <sheetData>
    <row r="1" spans="1:15" x14ac:dyDescent="0.35">
      <c r="A1" s="23" t="s">
        <v>0</v>
      </c>
      <c r="B1" s="23" t="s">
        <v>43</v>
      </c>
      <c r="C1" s="23" t="s">
        <v>4</v>
      </c>
      <c r="D1" s="23" t="s">
        <v>6</v>
      </c>
      <c r="E1" s="23" t="s">
        <v>138</v>
      </c>
      <c r="F1" s="23" t="s">
        <v>18</v>
      </c>
      <c r="G1" s="23" t="s">
        <v>12</v>
      </c>
      <c r="H1" s="23" t="s">
        <v>14</v>
      </c>
      <c r="I1" s="23" t="s">
        <v>15</v>
      </c>
      <c r="J1" s="23" t="s">
        <v>17</v>
      </c>
      <c r="K1" s="23" t="s">
        <v>19</v>
      </c>
      <c r="L1" s="23" t="s">
        <v>78</v>
      </c>
      <c r="M1" s="23" t="s">
        <v>16</v>
      </c>
      <c r="N1" s="23" t="s">
        <v>33</v>
      </c>
      <c r="O1" s="23" t="s">
        <v>32</v>
      </c>
    </row>
    <row r="2" spans="1:15" x14ac:dyDescent="0.35">
      <c r="A2" s="23" t="s">
        <v>92</v>
      </c>
      <c r="B2" s="23" t="s">
        <v>159</v>
      </c>
      <c r="C2" s="23" t="s">
        <v>5</v>
      </c>
      <c r="D2" s="23" t="s">
        <v>22</v>
      </c>
      <c r="E2" s="23" t="s">
        <v>112</v>
      </c>
      <c r="F2">
        <v>0</v>
      </c>
      <c r="G2">
        <v>-238.893270163571</v>
      </c>
      <c r="H2">
        <v>59.97308022686849</v>
      </c>
      <c r="I2">
        <v>26.111296378081111</v>
      </c>
      <c r="J2">
        <v>-45.403568626514058</v>
      </c>
      <c r="K2">
        <v>-2739.733362198981</v>
      </c>
      <c r="L2">
        <v>3130.378782725742</v>
      </c>
    </row>
    <row r="3" spans="1:15" x14ac:dyDescent="0.35">
      <c r="A3" s="23" t="s">
        <v>93</v>
      </c>
      <c r="B3" s="23" t="s">
        <v>160</v>
      </c>
      <c r="C3" s="23" t="s">
        <v>5</v>
      </c>
      <c r="D3" s="23" t="s">
        <v>22</v>
      </c>
      <c r="E3" s="23" t="s">
        <v>112</v>
      </c>
      <c r="F3">
        <v>0</v>
      </c>
      <c r="G3">
        <v>-2205.7747371191908</v>
      </c>
      <c r="H3">
        <v>-25.00179864842616</v>
      </c>
      <c r="I3">
        <v>65.278240834685704</v>
      </c>
      <c r="J3">
        <v>-51.178914122574298</v>
      </c>
      <c r="K3">
        <v>-2739.7333575605899</v>
      </c>
      <c r="L3">
        <v>3130.3787774259772</v>
      </c>
      <c r="M3">
        <v>-350.24782958983769</v>
      </c>
    </row>
    <row r="4" spans="1:15" x14ac:dyDescent="0.35">
      <c r="A4" s="23" t="s">
        <v>94</v>
      </c>
      <c r="B4" s="23" t="s">
        <v>161</v>
      </c>
      <c r="C4" s="23" t="s">
        <v>5</v>
      </c>
      <c r="D4" s="23" t="s">
        <v>22</v>
      </c>
      <c r="E4" s="23" t="s">
        <v>112</v>
      </c>
      <c r="F4">
        <v>-10.88850149139336</v>
      </c>
      <c r="G4">
        <v>-961.44198042317373</v>
      </c>
      <c r="H4">
        <v>80.237970232684233</v>
      </c>
      <c r="I4">
        <v>19.583471896734078</v>
      </c>
      <c r="K4">
        <v>-2739.7333080818121</v>
      </c>
      <c r="L4">
        <v>3130.3787208922658</v>
      </c>
    </row>
    <row r="5" spans="1:15" x14ac:dyDescent="0.35">
      <c r="A5" s="23" t="s">
        <v>95</v>
      </c>
      <c r="B5" s="23" t="s">
        <v>162</v>
      </c>
      <c r="C5" s="23" t="s">
        <v>5</v>
      </c>
      <c r="D5" s="23" t="s">
        <v>22</v>
      </c>
      <c r="E5" s="23" t="s">
        <v>112</v>
      </c>
      <c r="F5">
        <v>0</v>
      </c>
      <c r="G5">
        <v>1409.409860583251</v>
      </c>
      <c r="H5">
        <v>169.13552109750569</v>
      </c>
      <c r="J5">
        <v>5.561503625580233</v>
      </c>
      <c r="K5">
        <v>-3253.4334787240909</v>
      </c>
      <c r="L5">
        <v>3130.3788896359201</v>
      </c>
    </row>
    <row r="6" spans="1:15" x14ac:dyDescent="0.35">
      <c r="A6" s="23" t="s">
        <v>96</v>
      </c>
      <c r="B6" s="23" t="s">
        <v>48</v>
      </c>
      <c r="C6" s="23" t="s">
        <v>5</v>
      </c>
      <c r="D6" s="23" t="s">
        <v>22</v>
      </c>
      <c r="E6" s="23" t="s">
        <v>112</v>
      </c>
      <c r="F6">
        <v>0</v>
      </c>
      <c r="G6">
        <v>-388.97921588088298</v>
      </c>
      <c r="H6">
        <v>118.4223146343658</v>
      </c>
      <c r="J6">
        <v>10.38841871544413</v>
      </c>
      <c r="K6">
        <v>-2739.7333119348941</v>
      </c>
      <c r="L6">
        <v>3130.37872529474</v>
      </c>
      <c r="N6">
        <v>-443.51808593470332</v>
      </c>
      <c r="O6">
        <v>169.63017626548441</v>
      </c>
    </row>
    <row r="7" spans="1:15" x14ac:dyDescent="0.35">
      <c r="A7" s="23" t="s">
        <v>97</v>
      </c>
      <c r="B7" s="23" t="s">
        <v>163</v>
      </c>
      <c r="C7" s="23" t="s">
        <v>5</v>
      </c>
      <c r="D7" s="23" t="s">
        <v>22</v>
      </c>
      <c r="E7" s="23" t="s">
        <v>112</v>
      </c>
      <c r="F7">
        <v>0</v>
      </c>
      <c r="G7">
        <v>-2689.6613714196142</v>
      </c>
      <c r="H7">
        <v>110.25275553858739</v>
      </c>
      <c r="K7">
        <v>0</v>
      </c>
      <c r="L7">
        <v>3130.3786696773132</v>
      </c>
    </row>
    <row r="8" spans="1:15" x14ac:dyDescent="0.35">
      <c r="A8" s="23" t="s">
        <v>92</v>
      </c>
      <c r="B8" s="23" t="s">
        <v>164</v>
      </c>
      <c r="C8" s="23" t="s">
        <v>5</v>
      </c>
      <c r="D8" s="23" t="s">
        <v>22</v>
      </c>
      <c r="E8" s="23" t="s">
        <v>113</v>
      </c>
      <c r="F8">
        <v>0</v>
      </c>
      <c r="G8">
        <v>-492.56592601315452</v>
      </c>
      <c r="H8">
        <v>-22.695805151504452</v>
      </c>
      <c r="I8">
        <v>53.837995817408839</v>
      </c>
      <c r="J8">
        <v>-106.99679953569451</v>
      </c>
      <c r="K8">
        <v>-2049.713004481715</v>
      </c>
      <c r="L8">
        <v>2687.9113830840001</v>
      </c>
    </row>
    <row r="9" spans="1:15" x14ac:dyDescent="0.35">
      <c r="A9" s="23" t="s">
        <v>93</v>
      </c>
      <c r="B9" s="23" t="s">
        <v>165</v>
      </c>
      <c r="C9" s="23" t="s">
        <v>5</v>
      </c>
      <c r="D9" s="23" t="s">
        <v>22</v>
      </c>
      <c r="E9" s="23" t="s">
        <v>113</v>
      </c>
      <c r="F9">
        <v>0</v>
      </c>
      <c r="G9">
        <v>-4557.3859419438804</v>
      </c>
      <c r="H9">
        <v>-206.71477995563251</v>
      </c>
      <c r="I9">
        <v>134.87240201298559</v>
      </c>
      <c r="J9">
        <v>-131.56115084958171</v>
      </c>
      <c r="K9">
        <v>-2050.4000727726261</v>
      </c>
      <c r="L9">
        <v>2687.9115748654549</v>
      </c>
      <c r="M9">
        <v>-723.65255975948946</v>
      </c>
    </row>
    <row r="10" spans="1:15" x14ac:dyDescent="0.35">
      <c r="A10" s="23" t="s">
        <v>94</v>
      </c>
      <c r="B10" s="23" t="s">
        <v>166</v>
      </c>
      <c r="C10" s="23" t="s">
        <v>5</v>
      </c>
      <c r="D10" s="23" t="s">
        <v>22</v>
      </c>
      <c r="E10" s="23" t="s">
        <v>113</v>
      </c>
      <c r="F10">
        <v>-22.496905284050442</v>
      </c>
      <c r="G10">
        <v>-1986.4504942931781</v>
      </c>
      <c r="H10">
        <v>35.042426753813501</v>
      </c>
      <c r="I10">
        <v>40.461721270088113</v>
      </c>
      <c r="K10">
        <v>-2050.400106531954</v>
      </c>
      <c r="L10">
        <v>2687.9116191212529</v>
      </c>
    </row>
    <row r="11" spans="1:15" x14ac:dyDescent="0.35">
      <c r="A11" s="23" t="s">
        <v>95</v>
      </c>
      <c r="B11" s="23" t="s">
        <v>162</v>
      </c>
      <c r="C11" s="23" t="s">
        <v>5</v>
      </c>
      <c r="D11" s="23" t="s">
        <v>22</v>
      </c>
      <c r="E11" s="23" t="s">
        <v>113</v>
      </c>
      <c r="F11">
        <v>0</v>
      </c>
      <c r="G11">
        <v>1409.4098605832521</v>
      </c>
      <c r="H11">
        <v>128.3068665005336</v>
      </c>
      <c r="J11">
        <v>-23.67167381689557</v>
      </c>
      <c r="K11">
        <v>-2391.7667735509121</v>
      </c>
      <c r="L11">
        <v>2687.9115995848101</v>
      </c>
    </row>
    <row r="12" spans="1:15" x14ac:dyDescent="0.35">
      <c r="A12" s="23" t="s">
        <v>96</v>
      </c>
      <c r="B12" s="23" t="s">
        <v>167</v>
      </c>
      <c r="C12" s="23" t="s">
        <v>5</v>
      </c>
      <c r="D12" s="23" t="s">
        <v>22</v>
      </c>
      <c r="E12" s="23" t="s">
        <v>113</v>
      </c>
      <c r="F12">
        <v>0</v>
      </c>
      <c r="G12">
        <v>-803.67606586959323</v>
      </c>
      <c r="H12">
        <v>98.375390031599267</v>
      </c>
      <c r="J12">
        <v>8.0553744066487951</v>
      </c>
      <c r="K12">
        <v>-2050.399983985536</v>
      </c>
      <c r="L12">
        <v>2687.9114584726372</v>
      </c>
      <c r="N12">
        <v>-916.35968168327281</v>
      </c>
      <c r="O12">
        <v>350.47557079645537</v>
      </c>
    </row>
    <row r="13" spans="1:15" x14ac:dyDescent="0.35">
      <c r="A13" s="23" t="s">
        <v>97</v>
      </c>
      <c r="B13" s="23" t="s">
        <v>103</v>
      </c>
      <c r="C13" s="23" t="s">
        <v>5</v>
      </c>
      <c r="D13" s="23" t="s">
        <v>22</v>
      </c>
      <c r="E13" s="23" t="s">
        <v>113</v>
      </c>
      <c r="F13">
        <v>0</v>
      </c>
      <c r="G13">
        <v>-2060.0701585825132</v>
      </c>
      <c r="H13">
        <v>91.724689564991266</v>
      </c>
      <c r="K13">
        <v>0</v>
      </c>
      <c r="L13">
        <v>2687.9115597338282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23" t="s">
        <v>138</v>
      </c>
      <c r="B1" s="28" t="s">
        <v>112</v>
      </c>
      <c r="C1" s="29"/>
      <c r="D1" s="29"/>
      <c r="E1" s="29"/>
      <c r="F1" s="29"/>
      <c r="G1" s="30"/>
      <c r="H1" s="28" t="s">
        <v>113</v>
      </c>
      <c r="I1" s="29"/>
      <c r="J1" s="29"/>
      <c r="K1" s="29"/>
      <c r="L1" s="29"/>
      <c r="M1" s="30"/>
    </row>
    <row r="2" spans="1:13" x14ac:dyDescent="0.35">
      <c r="A2" s="23" t="s">
        <v>0</v>
      </c>
      <c r="B2" s="23" t="s">
        <v>50</v>
      </c>
      <c r="C2" s="23" t="s">
        <v>51</v>
      </c>
      <c r="D2" s="23" t="s">
        <v>52</v>
      </c>
      <c r="E2" s="23" t="s">
        <v>53</v>
      </c>
      <c r="F2" s="23" t="s">
        <v>137</v>
      </c>
      <c r="G2" s="23" t="s">
        <v>55</v>
      </c>
      <c r="H2" s="23" t="s">
        <v>50</v>
      </c>
      <c r="I2" s="23" t="s">
        <v>51</v>
      </c>
      <c r="J2" s="23" t="s">
        <v>52</v>
      </c>
      <c r="K2" s="23" t="s">
        <v>53</v>
      </c>
      <c r="L2" s="23" t="s">
        <v>137</v>
      </c>
      <c r="M2" s="23" t="s">
        <v>55</v>
      </c>
    </row>
    <row r="4" spans="1:13" x14ac:dyDescent="0.35">
      <c r="A4" s="23" t="s">
        <v>56</v>
      </c>
      <c r="B4">
        <v>3.1303787827257432</v>
      </c>
      <c r="C4">
        <v>3.1303787774259768</v>
      </c>
      <c r="D4">
        <v>3.1303787208922662</v>
      </c>
      <c r="E4">
        <v>3.1303788896359208</v>
      </c>
      <c r="F4">
        <v>3.130378725294741</v>
      </c>
      <c r="G4">
        <v>3.1303786696773139</v>
      </c>
      <c r="H4">
        <v>2.6879113830839989</v>
      </c>
      <c r="I4">
        <v>2.6879115032353229</v>
      </c>
      <c r="J4">
        <v>2.6879116191212531</v>
      </c>
      <c r="K4">
        <v>2.68791159958481</v>
      </c>
      <c r="L4">
        <v>2.687911458472636</v>
      </c>
      <c r="M4">
        <v>2.6879115597338279</v>
      </c>
    </row>
    <row r="5" spans="1:13" x14ac:dyDescent="0.35">
      <c r="A5" s="23" t="s">
        <v>19</v>
      </c>
      <c r="B5">
        <v>-2.7397333621989808</v>
      </c>
      <c r="C5">
        <v>-2.7397333575605902</v>
      </c>
      <c r="D5">
        <v>-2.7397333080818118</v>
      </c>
      <c r="E5">
        <v>-3.2534334787240908</v>
      </c>
      <c r="F5">
        <v>-2.7397333119348941</v>
      </c>
      <c r="G5">
        <v>0</v>
      </c>
      <c r="H5">
        <v>-2.0497130044817151</v>
      </c>
      <c r="I5">
        <v>-1.878066683274269</v>
      </c>
      <c r="J5">
        <v>-2.0504001065319541</v>
      </c>
      <c r="K5">
        <v>-2.3917667735509118</v>
      </c>
      <c r="L5">
        <v>-2.0503999839855358</v>
      </c>
      <c r="M5">
        <v>0</v>
      </c>
    </row>
    <row r="6" spans="1:13" x14ac:dyDescent="0.35">
      <c r="A6" s="23" t="s">
        <v>57</v>
      </c>
      <c r="B6">
        <v>-0.34667865352141281</v>
      </c>
      <c r="C6">
        <v>-2.475238195057567</v>
      </c>
      <c r="D6">
        <v>-1.0422810163447651</v>
      </c>
      <c r="E6">
        <v>1.409409860583253</v>
      </c>
      <c r="F6">
        <v>-0.38897921588088291</v>
      </c>
      <c r="G6">
        <v>-2.6896613714196058</v>
      </c>
      <c r="H6">
        <v>-0.71480494985834886</v>
      </c>
      <c r="I6">
        <v>-2.4752381950575661</v>
      </c>
      <c r="J6">
        <v>-2.1534733060014291</v>
      </c>
      <c r="K6">
        <v>1.4094098605832519</v>
      </c>
      <c r="L6">
        <v>-0.8036760658695935</v>
      </c>
      <c r="M6">
        <v>-2.0600701585825099</v>
      </c>
    </row>
    <row r="7" spans="1:13" x14ac:dyDescent="0.35">
      <c r="A7" s="23" t="s">
        <v>58</v>
      </c>
      <c r="B7">
        <v>5.9973080226868362E-2</v>
      </c>
      <c r="C7">
        <v>-2.5001798648426141E-2</v>
      </c>
      <c r="D7">
        <v>8.0237970232684419E-2</v>
      </c>
      <c r="E7">
        <v>0.16913552109750549</v>
      </c>
      <c r="F7">
        <v>0.1184223146343656</v>
      </c>
      <c r="G7">
        <v>0.11025275553858729</v>
      </c>
      <c r="H7">
        <v>-2.269580515150434E-2</v>
      </c>
      <c r="I7">
        <v>-5.2456140375201743E-2</v>
      </c>
      <c r="J7">
        <v>3.5042426753813187E-2</v>
      </c>
      <c r="K7">
        <v>0.1283068665005335</v>
      </c>
      <c r="L7">
        <v>9.8375390031599272E-2</v>
      </c>
      <c r="M7">
        <v>9.1724689564991274E-2</v>
      </c>
    </row>
    <row r="8" spans="1:13" x14ac:dyDescent="0.35">
      <c r="A8" s="23" t="s">
        <v>16</v>
      </c>
      <c r="B8">
        <v>0</v>
      </c>
      <c r="C8">
        <v>-0.35024782958983641</v>
      </c>
      <c r="D8">
        <v>0</v>
      </c>
      <c r="E8">
        <v>0</v>
      </c>
      <c r="F8">
        <v>0</v>
      </c>
      <c r="G8">
        <v>0</v>
      </c>
      <c r="H8">
        <v>0</v>
      </c>
      <c r="I8">
        <v>-0.35024782958983741</v>
      </c>
      <c r="J8">
        <v>0</v>
      </c>
      <c r="K8">
        <v>0</v>
      </c>
      <c r="L8">
        <v>0</v>
      </c>
      <c r="M8">
        <v>0</v>
      </c>
    </row>
    <row r="9" spans="1:13" x14ac:dyDescent="0.35">
      <c r="A9" s="23" t="s">
        <v>17</v>
      </c>
      <c r="B9">
        <v>-4.5403568626514242E-2</v>
      </c>
      <c r="C9">
        <v>-5.1178914122572312E-2</v>
      </c>
      <c r="D9">
        <v>0</v>
      </c>
      <c r="E9">
        <v>5.5615036255800944E-3</v>
      </c>
      <c r="F9">
        <v>-0.26349949095377478</v>
      </c>
      <c r="G9">
        <v>0</v>
      </c>
      <c r="H9">
        <v>-0.10699679953569501</v>
      </c>
      <c r="I9">
        <v>-6.3675595314306652E-2</v>
      </c>
      <c r="J9">
        <v>0</v>
      </c>
      <c r="K9">
        <v>-2.3671673816895521E-2</v>
      </c>
      <c r="L9">
        <v>-0.55782873648016862</v>
      </c>
      <c r="M9">
        <v>0</v>
      </c>
    </row>
    <row r="10" spans="1:13" x14ac:dyDescent="0.35">
      <c r="A10" s="23" t="s">
        <v>18</v>
      </c>
      <c r="B10">
        <v>0</v>
      </c>
      <c r="C10">
        <v>0</v>
      </c>
      <c r="D10">
        <v>-1.0888501491393201E-2</v>
      </c>
      <c r="E10">
        <v>0</v>
      </c>
      <c r="F10">
        <v>0</v>
      </c>
      <c r="G10">
        <v>0</v>
      </c>
      <c r="H10">
        <v>0</v>
      </c>
      <c r="I10">
        <v>0</v>
      </c>
      <c r="J10">
        <v>-2.249690528405043E-2</v>
      </c>
      <c r="K10">
        <v>0</v>
      </c>
      <c r="L10">
        <v>0</v>
      </c>
      <c r="M10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23" t="s">
        <v>138</v>
      </c>
      <c r="B1" s="28" t="s">
        <v>112</v>
      </c>
      <c r="C1" s="29"/>
      <c r="D1" s="29"/>
      <c r="E1" s="29"/>
      <c r="F1" s="29"/>
      <c r="G1" s="30"/>
      <c r="H1" s="28" t="s">
        <v>113</v>
      </c>
      <c r="I1" s="29"/>
      <c r="J1" s="29"/>
      <c r="K1" s="29"/>
      <c r="L1" s="29"/>
      <c r="M1" s="30"/>
    </row>
    <row r="2" spans="1:13" x14ac:dyDescent="0.35">
      <c r="A2" s="23" t="s">
        <v>0</v>
      </c>
      <c r="B2" s="23" t="s">
        <v>50</v>
      </c>
      <c r="C2" s="23" t="s">
        <v>51</v>
      </c>
      <c r="D2" s="23" t="s">
        <v>52</v>
      </c>
      <c r="E2" s="23" t="s">
        <v>158</v>
      </c>
      <c r="F2" s="23" t="s">
        <v>137</v>
      </c>
      <c r="G2" s="23" t="s">
        <v>55</v>
      </c>
      <c r="H2" s="23" t="s">
        <v>50</v>
      </c>
      <c r="I2" s="23" t="s">
        <v>51</v>
      </c>
      <c r="J2" s="23" t="s">
        <v>52</v>
      </c>
      <c r="K2" s="23" t="s">
        <v>158</v>
      </c>
      <c r="L2" s="23" t="s">
        <v>137</v>
      </c>
      <c r="M2" s="23" t="s">
        <v>55</v>
      </c>
    </row>
    <row r="4" spans="1:13" x14ac:dyDescent="0.35">
      <c r="A4" s="23" t="s">
        <v>56</v>
      </c>
      <c r="B4">
        <v>0.46119078298298688</v>
      </c>
      <c r="C4">
        <v>0.46119078220218651</v>
      </c>
      <c r="D4">
        <v>0.46119077387321677</v>
      </c>
      <c r="E4">
        <v>0.46119079873379282</v>
      </c>
      <c r="F4">
        <v>0.46119077452182222</v>
      </c>
      <c r="G4">
        <v>0.46119076632784578</v>
      </c>
      <c r="H4">
        <v>0.34383067938288953</v>
      </c>
      <c r="I4">
        <v>0.34383069475233508</v>
      </c>
      <c r="J4">
        <v>0.34383070957616407</v>
      </c>
      <c r="K4">
        <v>0.34383070707711288</v>
      </c>
      <c r="L4">
        <v>0.34383068902640818</v>
      </c>
      <c r="M4">
        <v>0.34383070197947918</v>
      </c>
    </row>
    <row r="5" spans="1:13" x14ac:dyDescent="0.35">
      <c r="A5" s="23" t="s">
        <v>19</v>
      </c>
      <c r="B5">
        <v>-2.7397333621989808</v>
      </c>
      <c r="C5">
        <v>-2.7397333575605902</v>
      </c>
      <c r="D5">
        <v>-2.7397333080818118</v>
      </c>
      <c r="E5">
        <v>-3.2534334787240908</v>
      </c>
      <c r="F5">
        <v>-2.7397333119348941</v>
      </c>
      <c r="G5">
        <v>0</v>
      </c>
      <c r="H5">
        <v>-2.0497130044817151</v>
      </c>
      <c r="I5">
        <v>-1.878066683274269</v>
      </c>
      <c r="J5">
        <v>-2.0504001065319541</v>
      </c>
      <c r="K5">
        <v>-2.3917667735509118</v>
      </c>
      <c r="L5">
        <v>-2.0503999839855358</v>
      </c>
      <c r="M5">
        <v>0</v>
      </c>
    </row>
    <row r="6" spans="1:13" x14ac:dyDescent="0.35">
      <c r="A6" s="23" t="s">
        <v>57</v>
      </c>
      <c r="B6">
        <v>-0.34408518850270697</v>
      </c>
      <c r="C6">
        <v>-2.475238195057567</v>
      </c>
      <c r="D6">
        <v>-1.0422810163447651</v>
      </c>
      <c r="E6">
        <v>1.3732410068900061</v>
      </c>
      <c r="F6">
        <v>-0.38897921588088291</v>
      </c>
      <c r="G6">
        <v>-2.6896613714196058</v>
      </c>
      <c r="H6">
        <v>-0.70945757235521989</v>
      </c>
      <c r="I6">
        <v>-2.4752381950575661</v>
      </c>
      <c r="J6">
        <v>-2.1534733060014291</v>
      </c>
      <c r="K6">
        <v>1.3732410068900041</v>
      </c>
      <c r="L6">
        <v>-0.8036760658695935</v>
      </c>
      <c r="M6">
        <v>-2.0600701585825099</v>
      </c>
    </row>
    <row r="7" spans="1:13" x14ac:dyDescent="0.35">
      <c r="A7" s="23" t="s">
        <v>58</v>
      </c>
      <c r="B7">
        <v>5.2462065986255017E-2</v>
      </c>
      <c r="C7">
        <v>-2.304707611647271E-2</v>
      </c>
      <c r="D7">
        <v>6.9927889644432556E-2</v>
      </c>
      <c r="E7">
        <v>0.1495838773300017</v>
      </c>
      <c r="F7">
        <v>0.10392830994510149</v>
      </c>
      <c r="G7">
        <v>9.6759072115150946E-2</v>
      </c>
      <c r="H7">
        <v>-9.2297247356660211E-3</v>
      </c>
      <c r="I7">
        <v>-3.6098396451300648E-2</v>
      </c>
      <c r="J7">
        <v>4.0781517362251253E-2</v>
      </c>
      <c r="K7">
        <v>0.1247998039754723</v>
      </c>
      <c r="L7">
        <v>9.7381348087044711E-2</v>
      </c>
      <c r="M7">
        <v>9.1544992731778532E-2</v>
      </c>
    </row>
    <row r="8" spans="1:13" x14ac:dyDescent="0.35">
      <c r="A8" s="23" t="s">
        <v>16</v>
      </c>
      <c r="B8">
        <v>0</v>
      </c>
      <c r="C8">
        <v>-0.35024782958983641</v>
      </c>
      <c r="D8">
        <v>0</v>
      </c>
      <c r="E8">
        <v>0</v>
      </c>
      <c r="F8">
        <v>0</v>
      </c>
      <c r="G8">
        <v>0</v>
      </c>
      <c r="H8">
        <v>0</v>
      </c>
      <c r="I8">
        <v>-0.35024782958983741</v>
      </c>
      <c r="J8">
        <v>0</v>
      </c>
      <c r="K8">
        <v>0</v>
      </c>
      <c r="L8">
        <v>0</v>
      </c>
      <c r="M8">
        <v>0</v>
      </c>
    </row>
    <row r="9" spans="1:13" x14ac:dyDescent="0.35">
      <c r="A9" s="23" t="s">
        <v>17</v>
      </c>
      <c r="B9">
        <v>-3.9864183762540098E-2</v>
      </c>
      <c r="C9">
        <v>-4.6718882392940073E-2</v>
      </c>
      <c r="D9">
        <v>0</v>
      </c>
      <c r="E9">
        <v>4.8829818719731792E-3</v>
      </c>
      <c r="F9">
        <v>-0.41105168868356301</v>
      </c>
      <c r="G9">
        <v>0</v>
      </c>
      <c r="H9">
        <v>-9.3942837704694596E-2</v>
      </c>
      <c r="I9">
        <v>-5.8126529251184507E-2</v>
      </c>
      <c r="J9">
        <v>0</v>
      </c>
      <c r="K9">
        <v>-2.078365167209726E-2</v>
      </c>
      <c r="L9">
        <v>-0.86105279232182286</v>
      </c>
      <c r="M9">
        <v>0</v>
      </c>
    </row>
    <row r="10" spans="1:13" x14ac:dyDescent="0.35">
      <c r="A10" s="23" t="s">
        <v>18</v>
      </c>
      <c r="B10">
        <v>0</v>
      </c>
      <c r="C10">
        <v>0</v>
      </c>
      <c r="D10">
        <v>-1.088850149139319E-2</v>
      </c>
      <c r="E10">
        <v>0</v>
      </c>
      <c r="F10">
        <v>0</v>
      </c>
      <c r="G10">
        <v>0</v>
      </c>
      <c r="H10">
        <v>0</v>
      </c>
      <c r="I10">
        <v>0</v>
      </c>
      <c r="J10">
        <v>-2.249690528405044E-2</v>
      </c>
      <c r="K10">
        <v>0</v>
      </c>
      <c r="L10">
        <v>0</v>
      </c>
      <c r="M10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23" t="s">
        <v>138</v>
      </c>
      <c r="B1" s="23" t="s">
        <v>0</v>
      </c>
      <c r="C1" s="23" t="s">
        <v>56</v>
      </c>
      <c r="D1" s="23" t="s">
        <v>19</v>
      </c>
      <c r="E1" s="23" t="s">
        <v>57</v>
      </c>
      <c r="F1" s="23" t="s">
        <v>58</v>
      </c>
      <c r="G1" s="23" t="s">
        <v>16</v>
      </c>
      <c r="H1" s="23" t="s">
        <v>17</v>
      </c>
      <c r="I1" s="23" t="s">
        <v>18</v>
      </c>
    </row>
    <row r="2" spans="1:9" x14ac:dyDescent="0.35">
      <c r="A2" s="28" t="s">
        <v>112</v>
      </c>
      <c r="B2" s="23" t="s">
        <v>50</v>
      </c>
      <c r="C2">
        <v>0.46119078298298749</v>
      </c>
      <c r="D2">
        <v>-2.7397333621989808</v>
      </c>
      <c r="E2">
        <v>-0.23629980514486501</v>
      </c>
      <c r="F2">
        <v>7.5048854197032749E-2</v>
      </c>
      <c r="G2">
        <v>0</v>
      </c>
      <c r="H2">
        <v>-3.9864183762540077E-2</v>
      </c>
      <c r="I2">
        <v>0</v>
      </c>
    </row>
    <row r="3" spans="1:9" x14ac:dyDescent="0.35">
      <c r="A3" s="31"/>
      <c r="B3" s="23" t="s">
        <v>51</v>
      </c>
      <c r="C3">
        <v>0.4611907822021869</v>
      </c>
      <c r="D3">
        <v>-2.7397333575605902</v>
      </c>
      <c r="E3">
        <v>-2.2057747371191909</v>
      </c>
      <c r="F3">
        <v>3.341989431487255E-2</v>
      </c>
      <c r="G3">
        <v>-0.35024782958983802</v>
      </c>
      <c r="H3">
        <v>-4.6718882392941717E-2</v>
      </c>
      <c r="I3">
        <v>0</v>
      </c>
    </row>
    <row r="4" spans="1:9" x14ac:dyDescent="0.35">
      <c r="A4" s="31"/>
      <c r="B4" s="23" t="s">
        <v>52</v>
      </c>
      <c r="C4">
        <v>0.461190773873217</v>
      </c>
      <c r="D4">
        <v>-2.7397333080818118</v>
      </c>
      <c r="E4">
        <v>-0.96144198042317375</v>
      </c>
      <c r="F4">
        <v>8.6867980467903255E-2</v>
      </c>
      <c r="G4">
        <v>0</v>
      </c>
      <c r="H4">
        <v>0</v>
      </c>
      <c r="I4">
        <v>-1.088850149139336E-2</v>
      </c>
    </row>
    <row r="5" spans="1:9" x14ac:dyDescent="0.35">
      <c r="A5" s="31"/>
      <c r="B5" s="23" t="s">
        <v>53</v>
      </c>
      <c r="C5">
        <v>0.46119079873379298</v>
      </c>
      <c r="D5">
        <v>-3.2534334787240908</v>
      </c>
      <c r="E5">
        <v>1.3732410068900029</v>
      </c>
      <c r="F5">
        <v>0.1495838773300015</v>
      </c>
      <c r="G5">
        <v>0</v>
      </c>
      <c r="H5">
        <v>4.8829818719730656E-3</v>
      </c>
      <c r="I5">
        <v>0</v>
      </c>
    </row>
    <row r="6" spans="1:9" x14ac:dyDescent="0.35">
      <c r="A6" s="31"/>
      <c r="B6" s="23" t="s">
        <v>137</v>
      </c>
      <c r="C6">
        <v>0.46119077452182272</v>
      </c>
      <c r="D6">
        <v>-2.7397333119348941</v>
      </c>
      <c r="E6">
        <v>-0.38897921588088302</v>
      </c>
      <c r="F6">
        <v>0.1039283099451016</v>
      </c>
      <c r="G6">
        <v>0</v>
      </c>
      <c r="H6">
        <v>-0.41105168868356279</v>
      </c>
      <c r="I6">
        <v>0</v>
      </c>
    </row>
    <row r="7" spans="1:9" x14ac:dyDescent="0.35">
      <c r="A7" s="32"/>
      <c r="B7" s="23" t="s">
        <v>55</v>
      </c>
      <c r="C7">
        <v>0.46119076632784639</v>
      </c>
      <c r="D7">
        <v>0</v>
      </c>
      <c r="E7">
        <v>-2.689661371419612</v>
      </c>
      <c r="F7">
        <v>9.6759072115151057E-2</v>
      </c>
      <c r="G7">
        <v>0</v>
      </c>
      <c r="H7">
        <v>0</v>
      </c>
      <c r="I7">
        <v>0</v>
      </c>
    </row>
    <row r="8" spans="1:9" x14ac:dyDescent="0.35">
      <c r="A8" s="28" t="s">
        <v>113</v>
      </c>
      <c r="B8" s="23" t="s">
        <v>50</v>
      </c>
      <c r="C8">
        <v>0.34383067938288908</v>
      </c>
      <c r="D8">
        <v>-2.0497130044817151</v>
      </c>
      <c r="E8">
        <v>-0.48721854851002561</v>
      </c>
      <c r="F8">
        <v>3.7341207308955668E-2</v>
      </c>
      <c r="G8">
        <v>0</v>
      </c>
      <c r="H8">
        <v>-9.394283770469429E-2</v>
      </c>
      <c r="I8">
        <v>0</v>
      </c>
    </row>
    <row r="9" spans="1:9" x14ac:dyDescent="0.35">
      <c r="A9" s="31"/>
      <c r="B9" s="23" t="s">
        <v>51</v>
      </c>
      <c r="C9">
        <v>0.34383070391507647</v>
      </c>
      <c r="D9">
        <v>-2.0504000727726259</v>
      </c>
      <c r="E9">
        <v>-4.5573859419438802</v>
      </c>
      <c r="F9">
        <v>-5.5998214681804499E-2</v>
      </c>
      <c r="G9">
        <v>-0.7236525597594895</v>
      </c>
      <c r="H9">
        <v>-0.12009613801693871</v>
      </c>
      <c r="I9">
        <v>0</v>
      </c>
    </row>
    <row r="10" spans="1:9" x14ac:dyDescent="0.35">
      <c r="A10" s="31"/>
      <c r="B10" s="23" t="s">
        <v>52</v>
      </c>
      <c r="C10">
        <v>0.34383070957616391</v>
      </c>
      <c r="D10">
        <v>-2.0504001065319541</v>
      </c>
      <c r="E10">
        <v>-1.986450494293178</v>
      </c>
      <c r="F10">
        <v>7.5781707155132189E-2</v>
      </c>
      <c r="G10">
        <v>0</v>
      </c>
      <c r="H10">
        <v>0</v>
      </c>
      <c r="I10">
        <v>-2.249690528405044E-2</v>
      </c>
    </row>
    <row r="11" spans="1:9" x14ac:dyDescent="0.35">
      <c r="A11" s="31"/>
      <c r="B11" s="23" t="s">
        <v>53</v>
      </c>
      <c r="C11">
        <v>0.34383070707711277</v>
      </c>
      <c r="D11">
        <v>-2.3917667735509118</v>
      </c>
      <c r="E11">
        <v>1.3732410068900041</v>
      </c>
      <c r="F11">
        <v>0.1247998039754724</v>
      </c>
      <c r="G11">
        <v>0</v>
      </c>
      <c r="H11">
        <v>-2.0783651672097218E-2</v>
      </c>
      <c r="I11">
        <v>0</v>
      </c>
    </row>
    <row r="12" spans="1:9" x14ac:dyDescent="0.35">
      <c r="A12" s="31"/>
      <c r="B12" s="23" t="s">
        <v>137</v>
      </c>
      <c r="C12">
        <v>0.34383068902640801</v>
      </c>
      <c r="D12">
        <v>-2.0503999839855358</v>
      </c>
      <c r="E12">
        <v>-0.80367606586959328</v>
      </c>
      <c r="F12">
        <v>9.7381348087044711E-2</v>
      </c>
      <c r="G12">
        <v>0</v>
      </c>
      <c r="H12">
        <v>-0.86105279232182286</v>
      </c>
      <c r="I12">
        <v>0</v>
      </c>
    </row>
    <row r="13" spans="1:9" x14ac:dyDescent="0.35">
      <c r="A13" s="32"/>
      <c r="B13" s="23" t="s">
        <v>55</v>
      </c>
      <c r="C13">
        <v>0.34383070197947901</v>
      </c>
      <c r="D13">
        <v>0</v>
      </c>
      <c r="E13">
        <v>-2.060070158582513</v>
      </c>
      <c r="F13">
        <v>9.1544992731778504E-2</v>
      </c>
      <c r="G13">
        <v>0</v>
      </c>
      <c r="H13">
        <v>0</v>
      </c>
      <c r="I13">
        <v>0</v>
      </c>
    </row>
    <row r="14" spans="1:9" x14ac:dyDescent="0.35">
      <c r="A14" s="28" t="s">
        <v>112</v>
      </c>
      <c r="B14" s="23" t="s">
        <v>50</v>
      </c>
      <c r="C14">
        <v>3.1303787827257419</v>
      </c>
      <c r="D14">
        <v>-2.7397333621989808</v>
      </c>
      <c r="E14">
        <v>-0.23889327016357101</v>
      </c>
      <c r="F14">
        <v>8.6084376604949595E-2</v>
      </c>
      <c r="G14">
        <v>0</v>
      </c>
      <c r="H14">
        <v>-4.5403568626514061E-2</v>
      </c>
      <c r="I14">
        <v>0</v>
      </c>
    </row>
    <row r="15" spans="1:9" x14ac:dyDescent="0.35">
      <c r="A15" s="31"/>
      <c r="B15" s="23" t="s">
        <v>51</v>
      </c>
      <c r="C15">
        <v>3.1303787774259768</v>
      </c>
      <c r="D15">
        <v>-2.7397333575605902</v>
      </c>
      <c r="E15">
        <v>-2.2057747371191909</v>
      </c>
      <c r="F15">
        <v>4.0276442186259552E-2</v>
      </c>
      <c r="G15">
        <v>-0.35024782958983769</v>
      </c>
      <c r="H15">
        <v>-5.1178914122574297E-2</v>
      </c>
      <c r="I15">
        <v>0</v>
      </c>
    </row>
    <row r="16" spans="1:9" x14ac:dyDescent="0.35">
      <c r="A16" s="31"/>
      <c r="B16" s="23" t="s">
        <v>52</v>
      </c>
      <c r="C16">
        <v>3.1303787208922662</v>
      </c>
      <c r="D16">
        <v>-2.7397333080818118</v>
      </c>
      <c r="E16">
        <v>-0.96144198042317375</v>
      </c>
      <c r="F16">
        <v>9.982144212941832E-2</v>
      </c>
      <c r="G16">
        <v>0</v>
      </c>
      <c r="H16">
        <v>0</v>
      </c>
      <c r="I16">
        <v>-1.088850149139336E-2</v>
      </c>
    </row>
    <row r="17" spans="1:9" x14ac:dyDescent="0.35">
      <c r="A17" s="31"/>
      <c r="B17" s="23" t="s">
        <v>53</v>
      </c>
      <c r="C17">
        <v>3.1303788896359199</v>
      </c>
      <c r="D17">
        <v>-3.2534334787240908</v>
      </c>
      <c r="E17">
        <v>1.409409860583251</v>
      </c>
      <c r="F17">
        <v>0.16913552109750571</v>
      </c>
      <c r="G17">
        <v>0</v>
      </c>
      <c r="H17">
        <v>5.5615036255802332E-3</v>
      </c>
      <c r="I17">
        <v>0</v>
      </c>
    </row>
    <row r="18" spans="1:9" x14ac:dyDescent="0.35">
      <c r="A18" s="31"/>
      <c r="B18" s="23" t="s">
        <v>137</v>
      </c>
      <c r="C18">
        <v>3.1303787252947401</v>
      </c>
      <c r="D18">
        <v>-2.7397333119348941</v>
      </c>
      <c r="E18">
        <v>-0.38897921588088302</v>
      </c>
      <c r="F18">
        <v>0.1184223146343658</v>
      </c>
      <c r="G18">
        <v>0</v>
      </c>
      <c r="H18">
        <v>-0.26349949095377478</v>
      </c>
      <c r="I18">
        <v>0</v>
      </c>
    </row>
    <row r="19" spans="1:9" x14ac:dyDescent="0.35">
      <c r="A19" s="32"/>
      <c r="B19" s="23" t="s">
        <v>55</v>
      </c>
      <c r="C19">
        <v>3.130378669677313</v>
      </c>
      <c r="D19">
        <v>0</v>
      </c>
      <c r="E19">
        <v>-2.6896613714196138</v>
      </c>
      <c r="F19">
        <v>0.1102527555385874</v>
      </c>
      <c r="G19">
        <v>0</v>
      </c>
      <c r="H19">
        <v>0</v>
      </c>
      <c r="I19">
        <v>0</v>
      </c>
    </row>
    <row r="20" spans="1:9" x14ac:dyDescent="0.35">
      <c r="A20" s="28" t="s">
        <v>113</v>
      </c>
      <c r="B20" s="23" t="s">
        <v>50</v>
      </c>
      <c r="C20">
        <v>2.6879113830839998</v>
      </c>
      <c r="D20">
        <v>-2.0497130044817151</v>
      </c>
      <c r="E20">
        <v>-0.49256592601315452</v>
      </c>
      <c r="F20">
        <v>3.1142190665904391E-2</v>
      </c>
      <c r="G20">
        <v>0</v>
      </c>
      <c r="H20">
        <v>-0.10699679953569451</v>
      </c>
      <c r="I20">
        <v>0</v>
      </c>
    </row>
    <row r="21" spans="1:9" x14ac:dyDescent="0.35">
      <c r="A21" s="31"/>
      <c r="B21" s="23" t="s">
        <v>51</v>
      </c>
      <c r="C21">
        <v>2.687911574865455</v>
      </c>
      <c r="D21">
        <v>-2.0504000727726259</v>
      </c>
      <c r="E21">
        <v>-4.5573859419438802</v>
      </c>
      <c r="F21">
        <v>-7.1842377942646918E-2</v>
      </c>
      <c r="G21">
        <v>-0.7236525597594895</v>
      </c>
      <c r="H21">
        <v>-0.1315611508495817</v>
      </c>
      <c r="I21">
        <v>0</v>
      </c>
    </row>
    <row r="22" spans="1:9" x14ac:dyDescent="0.35">
      <c r="A22" s="31"/>
      <c r="B22" s="23" t="s">
        <v>52</v>
      </c>
      <c r="C22">
        <v>2.6879116191212531</v>
      </c>
      <c r="D22">
        <v>-2.0504001065319541</v>
      </c>
      <c r="E22">
        <v>-1.986450494293178</v>
      </c>
      <c r="F22">
        <v>7.5504148023901624E-2</v>
      </c>
      <c r="G22">
        <v>0</v>
      </c>
      <c r="H22">
        <v>0</v>
      </c>
      <c r="I22">
        <v>-2.249690528405044E-2</v>
      </c>
    </row>
    <row r="23" spans="1:9" x14ac:dyDescent="0.35">
      <c r="A23" s="31"/>
      <c r="B23" s="23" t="s">
        <v>53</v>
      </c>
      <c r="C23">
        <v>2.68791159958481</v>
      </c>
      <c r="D23">
        <v>-2.3917667735509118</v>
      </c>
      <c r="E23">
        <v>1.4094098605832519</v>
      </c>
      <c r="F23">
        <v>0.12830686650053361</v>
      </c>
      <c r="G23">
        <v>0</v>
      </c>
      <c r="H23">
        <v>-2.3671673816895569E-2</v>
      </c>
      <c r="I23">
        <v>0</v>
      </c>
    </row>
    <row r="24" spans="1:9" x14ac:dyDescent="0.35">
      <c r="A24" s="31"/>
      <c r="B24" s="23" t="s">
        <v>137</v>
      </c>
      <c r="C24">
        <v>2.6879114584726369</v>
      </c>
      <c r="D24">
        <v>-2.0503999839855358</v>
      </c>
      <c r="E24">
        <v>-0.80367606586959328</v>
      </c>
      <c r="F24">
        <v>9.8375390031599272E-2</v>
      </c>
      <c r="G24">
        <v>0</v>
      </c>
      <c r="H24">
        <v>-0.55782873648016873</v>
      </c>
      <c r="I24">
        <v>0</v>
      </c>
    </row>
    <row r="25" spans="1:9" x14ac:dyDescent="0.35">
      <c r="A25" s="32"/>
      <c r="B25" s="23" t="s">
        <v>55</v>
      </c>
      <c r="C25">
        <v>2.6879115597338279</v>
      </c>
      <c r="D25">
        <v>0</v>
      </c>
      <c r="E25">
        <v>-2.060070158582513</v>
      </c>
      <c r="F25">
        <v>9.172468956499126E-2</v>
      </c>
      <c r="G25">
        <v>0</v>
      </c>
      <c r="H25">
        <v>0</v>
      </c>
      <c r="I25">
        <v>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greenroof</vt:lpstr>
      <vt:lpstr>treeplanting</vt:lpstr>
      <vt:lpstr>pavingstone</vt:lpstr>
      <vt:lpstr>biofilter</vt:lpstr>
      <vt:lpstr>landscapingsoil</vt:lpstr>
      <vt:lpstr>ranking</vt:lpstr>
      <vt:lpstr>SA_landscaping_soils</vt:lpstr>
      <vt:lpstr>pigiron</vt:lpstr>
      <vt:lpstr>AllInOneCC</vt:lpstr>
      <vt:lpstr>AllInOne_CC</vt:lpstr>
      <vt:lpstr>ranking_CC</vt:lpstr>
      <vt:lpstr>ranking_CC_dirty</vt:lpstr>
      <vt:lpstr>ranking_CExD</vt:lpstr>
      <vt:lpstr>treeplanting_XZR</vt:lpstr>
      <vt:lpstr>treeplanting_XZR_all</vt:lpstr>
      <vt:lpstr>raw_usesZ_all</vt:lpstr>
      <vt:lpstr>raw_usesNZ_all</vt:lpstr>
      <vt:lpstr>AllInOneZNZ_CC</vt:lpstr>
      <vt:lpstr>ranking_CC_Z_debug</vt:lpstr>
      <vt:lpstr>ranking_CC_Z</vt:lpstr>
      <vt:lpstr>ranking_CC_Z_dirty</vt:lpstr>
      <vt:lpstr>raw_ranking_Z_CC_clean</vt:lpstr>
      <vt:lpstr>raw_ranking_Z_CC_dirty</vt:lpstr>
      <vt:lpstr>ranking_h_CC_Z_dirty</vt:lpstr>
      <vt:lpstr>ranking_h_CC_Z</vt:lpstr>
      <vt:lpstr>ranking_h_CC_Z_combined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Sebastian Azzi</cp:lastModifiedBy>
  <dcterms:created xsi:type="dcterms:W3CDTF">2021-01-14T11:59:13Z</dcterms:created>
  <dcterms:modified xsi:type="dcterms:W3CDTF">2021-04-18T19:49:36Z</dcterms:modified>
</cp:coreProperties>
</file>