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biocoal equivalence" sheetId="3" r:id="rId1"/>
    <sheet name="ecoinvent data" sheetId="1" r:id="rId2"/>
    <sheet name="ecoinvent reports" sheetId="2" r:id="rId3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3" i="3"/>
  <c r="C15" i="3" l="1"/>
  <c r="C16" i="3"/>
  <c r="C17" i="3"/>
  <c r="C18" i="3"/>
  <c r="C19" i="3"/>
  <c r="C20" i="3"/>
  <c r="C21" i="3"/>
  <c r="C14" i="3"/>
  <c r="F15" i="3"/>
  <c r="F16" i="3"/>
  <c r="F17" i="3"/>
  <c r="F18" i="3"/>
  <c r="F19" i="3"/>
  <c r="F20" i="3"/>
  <c r="F21" i="3"/>
  <c r="F14" i="3"/>
  <c r="D10" i="3"/>
  <c r="C10" i="3"/>
  <c r="D9" i="3"/>
  <c r="D8" i="3"/>
  <c r="C9" i="3"/>
  <c r="C8" i="3"/>
  <c r="F5" i="3"/>
  <c r="F4" i="3"/>
  <c r="A11" i="1"/>
  <c r="A22" i="1" l="1"/>
  <c r="I7" i="1" l="1"/>
  <c r="A7" i="1"/>
  <c r="I8" i="1"/>
  <c r="A8" i="1"/>
</calcChain>
</file>

<file path=xl/sharedStrings.xml><?xml version="1.0" encoding="utf-8"?>
<sst xmlns="http://schemas.openxmlformats.org/spreadsheetml/2006/main" count="399" uniqueCount="122">
  <si>
    <t>megajoule</t>
  </si>
  <si>
    <t>coke</t>
  </si>
  <si>
    <t>market for coke</t>
  </si>
  <si>
    <t>GLO</t>
  </si>
  <si>
    <t>ei_cutoff_36</t>
  </si>
  <si>
    <t>kilogram</t>
  </si>
  <si>
    <t>sinter, iron</t>
  </si>
  <si>
    <t>market for sinter, iron</t>
  </si>
  <si>
    <t>iron pellet</t>
  </si>
  <si>
    <t>market for iron pellet</t>
  </si>
  <si>
    <t>iron ore, beneficiated, 65% Fe</t>
  </si>
  <si>
    <t>market for iron ore, beneficiated, 65% Fe</t>
  </si>
  <si>
    <t>hard coal</t>
  </si>
  <si>
    <t>market for hard coal</t>
  </si>
  <si>
    <t>CN</t>
  </si>
  <si>
    <t>RoW</t>
  </si>
  <si>
    <t>RNA</t>
  </si>
  <si>
    <t>AU</t>
  </si>
  <si>
    <t>ID</t>
  </si>
  <si>
    <t>limestone, unprocessed</t>
  </si>
  <si>
    <t>market for limestone, unprocessed</t>
  </si>
  <si>
    <t>RU</t>
  </si>
  <si>
    <t>Europe, without Russia and Turkey</t>
  </si>
  <si>
    <t>ZA</t>
  </si>
  <si>
    <t>RLA</t>
  </si>
  <si>
    <t>refractory, fireclay, packed</t>
  </si>
  <si>
    <t>market for refractory, fireclay, packed</t>
  </si>
  <si>
    <t>cubic meter</t>
  </si>
  <si>
    <t>natural gas, high pressure</t>
  </si>
  <si>
    <t>market for natural gas, high pressure</t>
  </si>
  <si>
    <t>US</t>
  </si>
  <si>
    <t>market group for natural gas, high pressure</t>
  </si>
  <si>
    <t>Europe without Switzerland</t>
  </si>
  <si>
    <t>CA</t>
  </si>
  <si>
    <t>JP</t>
  </si>
  <si>
    <t>DZ</t>
  </si>
  <si>
    <t>CH</t>
  </si>
  <si>
    <t>unit</t>
  </si>
  <si>
    <t>blast furnace</t>
  </si>
  <si>
    <t>market for blast furnace</t>
  </si>
  <si>
    <t>wastewater from pig iron production</t>
  </si>
  <si>
    <t>market for wastewater from pig iron production</t>
  </si>
  <si>
    <t>inert waste, for final disposal</t>
  </si>
  <si>
    <t>market for inert waste, for final disposal</t>
  </si>
  <si>
    <t>sludge, pig iron production</t>
  </si>
  <si>
    <t>market for sludge, pig iron production</t>
  </si>
  <si>
    <t>blast furnace slag</t>
  </si>
  <si>
    <t>blast furnace slag, Recycled Content cut-off</t>
  </si>
  <si>
    <t>blast furnace gas</t>
  </si>
  <si>
    <t>blast furnace gas, Recycled Content cut-off</t>
  </si>
  <si>
    <t>pig iron</t>
  </si>
  <si>
    <t>pig iron production</t>
  </si>
  <si>
    <t>Carbon dioxide, fossil</t>
  </si>
  <si>
    <t>air</t>
  </si>
  <si>
    <t>biosphere3</t>
  </si>
  <si>
    <t>Carbon monoxide, fossil</t>
  </si>
  <si>
    <t>Water, cooling, unspecified natural origin</t>
  </si>
  <si>
    <t>natural resource - in water</t>
  </si>
  <si>
    <t>Water</t>
  </si>
  <si>
    <t>water</t>
  </si>
  <si>
    <t>Water, unspecified natural origin</t>
  </si>
  <si>
    <t>Sulfur dioxide</t>
  </si>
  <si>
    <t>Nitrogen oxides</t>
  </si>
  <si>
    <t>Particulates, &lt; 2.5 um</t>
  </si>
  <si>
    <t>Hydrogen sulfide</t>
  </si>
  <si>
    <t>Particulates, &gt; 2.5 um, and &lt; 10um</t>
  </si>
  <si>
    <t>Particulates, &gt; 10 um</t>
  </si>
  <si>
    <t>Manganese</t>
  </si>
  <si>
    <t>Lead</t>
  </si>
  <si>
    <t>Nickel</t>
  </si>
  <si>
    <t>Dioxins, measured as 2,3,7,8-tetrachlorodibenzo-p-dioxin</t>
  </si>
  <si>
    <t>sinter production, iron</t>
  </si>
  <si>
    <t>IN</t>
  </si>
  <si>
    <t>iron pellet production</t>
  </si>
  <si>
    <t>iron ore beneficiation to 65% Fe</t>
  </si>
  <si>
    <t>steam, in chemical industry</t>
  </si>
  <si>
    <t>market for steam, in chemical industry</t>
  </si>
  <si>
    <t>heat, district or industrial, other than natural gas</t>
  </si>
  <si>
    <t>heat production, at coal coke industrial furnace 1-10MW</t>
  </si>
  <si>
    <t>oxygen, liquid</t>
  </si>
  <si>
    <t>market for oxygen, liquid</t>
  </si>
  <si>
    <t>nitrogen, liquid</t>
  </si>
  <si>
    <t>market for nitrogen, liquid</t>
  </si>
  <si>
    <t>dolomite</t>
  </si>
  <si>
    <t>market for dolomite</t>
  </si>
  <si>
    <t>kilowatt hour</t>
  </si>
  <si>
    <t>electricity, medium voltage</t>
  </si>
  <si>
    <t>market group for electricity, medium voltage</t>
  </si>
  <si>
    <t>diesel</t>
  </si>
  <si>
    <t>market for diesel</t>
  </si>
  <si>
    <t>sponge iron</t>
  </si>
  <si>
    <t>sponge iron production</t>
  </si>
  <si>
    <t>natural resource - in ground</t>
  </si>
  <si>
    <t>petroleum coke</t>
  </si>
  <si>
    <t>HHV, MJ/kg</t>
  </si>
  <si>
    <t>anthracite coal</t>
  </si>
  <si>
    <t>coal</t>
  </si>
  <si>
    <t xml:space="preserve">https://www.ecoinvent.org/support/ecoinvent-forum/user.html?&amp;uid=540 </t>
  </si>
  <si>
    <t>Update in 3.7</t>
  </si>
  <si>
    <t xml:space="preserve"> hard coal coke, defined to be 28.6 MJ/kg</t>
  </si>
  <si>
    <t>v2 reports - Ch 10 Metals, Part II - Iron and Steel (page 81)</t>
  </si>
  <si>
    <t>biochar - coal equivalent</t>
  </si>
  <si>
    <t>HHV</t>
  </si>
  <si>
    <t>Hard coal</t>
  </si>
  <si>
    <t>Coke</t>
  </si>
  <si>
    <t>%C</t>
  </si>
  <si>
    <t>Amount</t>
  </si>
  <si>
    <t>Energy supplied</t>
  </si>
  <si>
    <t>Carbon supplied</t>
  </si>
  <si>
    <t>Total</t>
  </si>
  <si>
    <t>MJ / kg pig iron</t>
  </si>
  <si>
    <t>kg</t>
  </si>
  <si>
    <t>kgC / kg pig iron</t>
  </si>
  <si>
    <t>Biochar</t>
  </si>
  <si>
    <t>LHV</t>
  </si>
  <si>
    <t>bc1</t>
  </si>
  <si>
    <t>bc2</t>
  </si>
  <si>
    <t>bc3</t>
  </si>
  <si>
    <t>bc4</t>
  </si>
  <si>
    <t>bc5</t>
  </si>
  <si>
    <t>bc6</t>
  </si>
  <si>
    <t>bc7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</si>
</sst>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E+00"/>
    <numFmt numFmtId="166" formatCode="0.00000"/>
    <numFmt numFmtId="167" formatCode="0.0%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coinvent.org/support/ecoinvent-forum/user.html?&amp;uid=5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30" zoomScaleNormal="130" workbookViewId="0">
      <selection activeCell="D10" sqref="D10"/>
    </sheetView>
  </sheetViews>
  <sheetFormatPr defaultRowHeight="14.5" x14ac:dyDescent="0.35"/>
  <cols>
    <col min="3" max="3" width="14.6328125" customWidth="1"/>
    <col min="4" max="4" width="15.90625" customWidth="1"/>
    <col min="6" max="6" width="9.6328125" bestFit="1" customWidth="1"/>
  </cols>
  <sheetData>
    <row r="1" spans="1:7" x14ac:dyDescent="0.35">
      <c r="A1" s="2" t="s">
        <v>100</v>
      </c>
    </row>
    <row r="3" spans="1:7" x14ac:dyDescent="0.35">
      <c r="B3" s="2"/>
      <c r="C3" s="10" t="s">
        <v>102</v>
      </c>
      <c r="D3" s="10" t="s">
        <v>105</v>
      </c>
      <c r="F3" s="2" t="s">
        <v>106</v>
      </c>
    </row>
    <row r="4" spans="1:7" x14ac:dyDescent="0.35">
      <c r="B4" s="14" t="s">
        <v>103</v>
      </c>
      <c r="C4" s="11">
        <v>32.799999999999997</v>
      </c>
      <c r="D4" s="12">
        <v>0.9</v>
      </c>
      <c r="F4" s="7">
        <f>'ecoinvent data'!A11</f>
        <v>0.15000000000000008</v>
      </c>
      <c r="G4" t="s">
        <v>111</v>
      </c>
    </row>
    <row r="5" spans="1:7" x14ac:dyDescent="0.35">
      <c r="B5" s="14" t="s">
        <v>104</v>
      </c>
      <c r="C5" s="11">
        <v>28.6</v>
      </c>
      <c r="D5" s="13">
        <v>0.88670000000000004</v>
      </c>
      <c r="F5" s="7">
        <f>'ecoinvent data'!B7/'biocoal equivalence'!C5</f>
        <v>0.33999999999999997</v>
      </c>
      <c r="G5" t="s">
        <v>111</v>
      </c>
    </row>
    <row r="6" spans="1:7" x14ac:dyDescent="0.35">
      <c r="B6" s="15"/>
      <c r="C6" s="11"/>
      <c r="D6" s="11"/>
    </row>
    <row r="7" spans="1:7" x14ac:dyDescent="0.35">
      <c r="B7" s="15"/>
      <c r="C7" s="10" t="s">
        <v>107</v>
      </c>
      <c r="D7" s="10" t="s">
        <v>108</v>
      </c>
    </row>
    <row r="8" spans="1:7" x14ac:dyDescent="0.35">
      <c r="B8" s="14" t="s">
        <v>103</v>
      </c>
      <c r="C8" s="11">
        <f>C4*F4</f>
        <v>4.9200000000000017</v>
      </c>
      <c r="D8" s="11">
        <f>D4*F4</f>
        <v>0.13500000000000006</v>
      </c>
    </row>
    <row r="9" spans="1:7" x14ac:dyDescent="0.35">
      <c r="B9" s="14" t="s">
        <v>104</v>
      </c>
      <c r="C9" s="11">
        <f>C5*F5</f>
        <v>9.7240000000000002</v>
      </c>
      <c r="D9" s="11">
        <f>D5*F5</f>
        <v>0.30147799999999997</v>
      </c>
    </row>
    <row r="10" spans="1:7" x14ac:dyDescent="0.35">
      <c r="B10" s="15" t="s">
        <v>109</v>
      </c>
      <c r="C10" s="11">
        <f>C9+C8</f>
        <v>14.644000000000002</v>
      </c>
      <c r="D10" s="11">
        <f>D9+D8</f>
        <v>0.43647800000000003</v>
      </c>
    </row>
    <row r="11" spans="1:7" x14ac:dyDescent="0.35">
      <c r="B11" s="15"/>
      <c r="C11" s="11" t="s">
        <v>110</v>
      </c>
      <c r="D11" s="11" t="s">
        <v>112</v>
      </c>
    </row>
    <row r="13" spans="1:7" x14ac:dyDescent="0.35">
      <c r="C13" s="10" t="s">
        <v>114</v>
      </c>
      <c r="D13" s="10" t="s">
        <v>105</v>
      </c>
      <c r="F13" s="2" t="s">
        <v>106</v>
      </c>
    </row>
    <row r="14" spans="1:7" x14ac:dyDescent="0.35">
      <c r="B14" s="14" t="s">
        <v>113</v>
      </c>
      <c r="C14" s="18">
        <f>29.6+20.376*5/100</f>
        <v>30.6188</v>
      </c>
      <c r="D14" s="12">
        <v>0.94</v>
      </c>
      <c r="F14" s="9">
        <f>MAX($D$10/D14,$C$10/C14)</f>
        <v>0.47826825349131913</v>
      </c>
      <c r="G14" t="s">
        <v>111</v>
      </c>
    </row>
    <row r="15" spans="1:7" x14ac:dyDescent="0.35">
      <c r="B15" s="15" t="s">
        <v>115</v>
      </c>
      <c r="C15" s="18">
        <f t="shared" ref="C15:C21" si="0">29.6+20.376*5/100</f>
        <v>30.6188</v>
      </c>
      <c r="D15" s="16">
        <v>0.93400000000000005</v>
      </c>
      <c r="F15" s="9">
        <f t="shared" ref="F15:F21" si="1">MAX($D$10/D15,$C$10/C15)</f>
        <v>0.47826825349131913</v>
      </c>
      <c r="G15" t="s">
        <v>111</v>
      </c>
    </row>
    <row r="16" spans="1:7" x14ac:dyDescent="0.35">
      <c r="B16" s="15" t="s">
        <v>116</v>
      </c>
      <c r="C16" s="18">
        <f t="shared" si="0"/>
        <v>30.6188</v>
      </c>
      <c r="D16" s="16">
        <v>0.93400000000000005</v>
      </c>
      <c r="F16" s="9">
        <f t="shared" si="1"/>
        <v>0.47826825349131913</v>
      </c>
      <c r="G16" t="s">
        <v>111</v>
      </c>
    </row>
    <row r="17" spans="2:7" x14ac:dyDescent="0.35">
      <c r="B17" s="15" t="s">
        <v>117</v>
      </c>
      <c r="C17" s="18">
        <f t="shared" si="0"/>
        <v>30.6188</v>
      </c>
      <c r="D17" s="17">
        <v>0.69899999999999995</v>
      </c>
      <c r="F17" s="9">
        <f t="shared" si="1"/>
        <v>0.62443204577968536</v>
      </c>
      <c r="G17" t="s">
        <v>111</v>
      </c>
    </row>
    <row r="18" spans="2:7" x14ac:dyDescent="0.35">
      <c r="B18" s="15" t="s">
        <v>118</v>
      </c>
      <c r="C18" s="18">
        <f t="shared" si="0"/>
        <v>30.6188</v>
      </c>
      <c r="D18" s="17">
        <v>0.69899999999999995</v>
      </c>
      <c r="F18" s="9">
        <f t="shared" si="1"/>
        <v>0.62443204577968536</v>
      </c>
      <c r="G18" t="s">
        <v>111</v>
      </c>
    </row>
    <row r="19" spans="2:7" x14ac:dyDescent="0.35">
      <c r="B19" s="15" t="s">
        <v>119</v>
      </c>
      <c r="C19" s="18">
        <f t="shared" si="0"/>
        <v>30.6188</v>
      </c>
      <c r="D19" s="17">
        <v>0.91600000000000004</v>
      </c>
      <c r="F19" s="9">
        <f t="shared" si="1"/>
        <v>0.47826825349131913</v>
      </c>
      <c r="G19" t="s">
        <v>111</v>
      </c>
    </row>
    <row r="20" spans="2:7" x14ac:dyDescent="0.35">
      <c r="B20" s="15" t="s">
        <v>120</v>
      </c>
      <c r="C20" s="18">
        <f t="shared" si="0"/>
        <v>30.6188</v>
      </c>
      <c r="D20" s="17">
        <v>0.91600000000000004</v>
      </c>
      <c r="F20" s="9">
        <f t="shared" si="1"/>
        <v>0.47826825349131913</v>
      </c>
      <c r="G20" t="s">
        <v>111</v>
      </c>
    </row>
    <row r="21" spans="2:7" x14ac:dyDescent="0.35">
      <c r="B21" s="15" t="s">
        <v>121</v>
      </c>
      <c r="C21" s="18">
        <f t="shared" si="0"/>
        <v>30.6188</v>
      </c>
      <c r="D21" s="17">
        <v>0.81599999999999995</v>
      </c>
      <c r="F21" s="9">
        <f t="shared" si="1"/>
        <v>0.53489950980392165</v>
      </c>
      <c r="G21" t="s">
        <v>111</v>
      </c>
    </row>
    <row r="23" spans="2:7" x14ac:dyDescent="0.35">
      <c r="F23" s="6">
        <f>MIN(F14:F21)</f>
        <v>0.47826825349131913</v>
      </c>
    </row>
    <row r="24" spans="2:7" x14ac:dyDescent="0.35">
      <c r="F24" s="6">
        <f>MAX(F14:F21)</f>
        <v>0.62443204577968536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zoomScale="70" zoomScaleNormal="70" workbookViewId="0">
      <selection activeCell="A11" sqref="A11"/>
    </sheetView>
  </sheetViews>
  <sheetFormatPr defaultRowHeight="14.5" x14ac:dyDescent="0.35"/>
  <cols>
    <col min="1" max="1" width="14" customWidth="1"/>
    <col min="2" max="2" width="14.26953125" customWidth="1"/>
    <col min="3" max="3" width="11.81640625" customWidth="1"/>
    <col min="4" max="4" width="36" customWidth="1"/>
    <col min="5" max="5" width="35.90625" customWidth="1"/>
    <col min="11" max="11" width="12.7265625" customWidth="1"/>
    <col min="12" max="12" width="28.81640625" customWidth="1"/>
  </cols>
  <sheetData>
    <row r="2" spans="1:22" x14ac:dyDescent="0.35">
      <c r="B2" s="2" t="s">
        <v>51</v>
      </c>
      <c r="J2" s="2" t="s">
        <v>51</v>
      </c>
      <c r="R2" t="s">
        <v>98</v>
      </c>
    </row>
    <row r="3" spans="1:22" x14ac:dyDescent="0.35">
      <c r="B3" s="2" t="s">
        <v>15</v>
      </c>
      <c r="J3" s="2" t="s">
        <v>72</v>
      </c>
      <c r="R3" s="5" t="s">
        <v>97</v>
      </c>
    </row>
    <row r="4" spans="1:22" x14ac:dyDescent="0.35">
      <c r="S4" t="s">
        <v>99</v>
      </c>
    </row>
    <row r="5" spans="1:22" x14ac:dyDescent="0.35">
      <c r="B5">
        <v>1</v>
      </c>
      <c r="C5" t="s">
        <v>5</v>
      </c>
      <c r="D5" t="s">
        <v>50</v>
      </c>
      <c r="J5">
        <v>1</v>
      </c>
      <c r="K5" t="s">
        <v>5</v>
      </c>
      <c r="L5" t="s">
        <v>50</v>
      </c>
    </row>
    <row r="7" spans="1:22" x14ac:dyDescent="0.35">
      <c r="A7" s="7">
        <f>B7/28.6</f>
        <v>0.33999999999999997</v>
      </c>
      <c r="B7" s="3">
        <v>9.7240000000000002</v>
      </c>
      <c r="C7" t="s">
        <v>0</v>
      </c>
      <c r="D7" s="3" t="s">
        <v>1</v>
      </c>
      <c r="E7" t="s">
        <v>2</v>
      </c>
      <c r="F7" t="s">
        <v>3</v>
      </c>
      <c r="I7">
        <f>J7/28.6</f>
        <v>0.45541958041958042</v>
      </c>
      <c r="J7" s="3">
        <v>13.025</v>
      </c>
      <c r="K7" t="s">
        <v>0</v>
      </c>
      <c r="L7" s="3" t="s">
        <v>1</v>
      </c>
      <c r="M7" t="s">
        <v>2</v>
      </c>
      <c r="N7" t="s">
        <v>3</v>
      </c>
      <c r="O7" t="s">
        <v>4</v>
      </c>
      <c r="U7" t="s">
        <v>94</v>
      </c>
    </row>
    <row r="8" spans="1:22" x14ac:dyDescent="0.35">
      <c r="A8" s="6">
        <f>SUM(B8:B10)</f>
        <v>1.6</v>
      </c>
      <c r="B8">
        <v>1.05</v>
      </c>
      <c r="C8" t="s">
        <v>5</v>
      </c>
      <c r="D8" s="4" t="s">
        <v>6</v>
      </c>
      <c r="E8" t="s">
        <v>7</v>
      </c>
      <c r="F8" t="s">
        <v>3</v>
      </c>
      <c r="I8" s="6">
        <f>SUM(J8:J10)</f>
        <v>1.6199000000000001</v>
      </c>
      <c r="J8">
        <v>0.92</v>
      </c>
      <c r="K8" t="s">
        <v>5</v>
      </c>
      <c r="L8" s="4" t="s">
        <v>6</v>
      </c>
      <c r="M8" t="s">
        <v>71</v>
      </c>
      <c r="N8" t="s">
        <v>72</v>
      </c>
      <c r="O8" t="s">
        <v>4</v>
      </c>
      <c r="U8">
        <v>26</v>
      </c>
      <c r="V8" t="s">
        <v>93</v>
      </c>
    </row>
    <row r="9" spans="1:22" x14ac:dyDescent="0.35">
      <c r="B9">
        <v>0.4</v>
      </c>
      <c r="C9" t="s">
        <v>5</v>
      </c>
      <c r="D9" s="4" t="s">
        <v>8</v>
      </c>
      <c r="E9" t="s">
        <v>9</v>
      </c>
      <c r="F9" t="s">
        <v>3</v>
      </c>
      <c r="J9">
        <v>0.39600000000000002</v>
      </c>
      <c r="K9" t="s">
        <v>5</v>
      </c>
      <c r="L9" s="4" t="s">
        <v>8</v>
      </c>
      <c r="M9" t="s">
        <v>73</v>
      </c>
      <c r="N9" t="s">
        <v>72</v>
      </c>
      <c r="O9" t="s">
        <v>4</v>
      </c>
      <c r="U9">
        <v>32.6</v>
      </c>
      <c r="V9" t="s">
        <v>95</v>
      </c>
    </row>
    <row r="10" spans="1:22" x14ac:dyDescent="0.35">
      <c r="B10">
        <v>0.15</v>
      </c>
      <c r="C10" t="s">
        <v>5</v>
      </c>
      <c r="D10" s="4" t="s">
        <v>10</v>
      </c>
      <c r="E10" t="s">
        <v>11</v>
      </c>
      <c r="F10" t="s">
        <v>3</v>
      </c>
      <c r="J10">
        <v>0.3039</v>
      </c>
      <c r="K10" t="s">
        <v>5</v>
      </c>
      <c r="L10" s="4" t="s">
        <v>10</v>
      </c>
      <c r="M10" t="s">
        <v>74</v>
      </c>
      <c r="N10" t="s">
        <v>72</v>
      </c>
      <c r="O10" t="s">
        <v>4</v>
      </c>
      <c r="U10">
        <v>32.799999999999997</v>
      </c>
      <c r="V10" t="s">
        <v>96</v>
      </c>
    </row>
    <row r="11" spans="1:22" x14ac:dyDescent="0.35">
      <c r="A11" s="7">
        <f>SUM(B11:B20)-B16</f>
        <v>0.15000000000000008</v>
      </c>
      <c r="B11" s="3">
        <v>7.1431978350184805E-2</v>
      </c>
      <c r="C11" t="s">
        <v>5</v>
      </c>
      <c r="D11" s="3" t="s">
        <v>12</v>
      </c>
      <c r="E11" t="s">
        <v>13</v>
      </c>
      <c r="F11" t="s">
        <v>14</v>
      </c>
      <c r="J11">
        <v>0.14499999999999999</v>
      </c>
      <c r="K11" t="s">
        <v>5</v>
      </c>
      <c r="L11" t="s">
        <v>75</v>
      </c>
      <c r="M11" t="s">
        <v>76</v>
      </c>
      <c r="N11" t="s">
        <v>15</v>
      </c>
      <c r="O11" t="s">
        <v>4</v>
      </c>
    </row>
    <row r="12" spans="1:22" x14ac:dyDescent="0.35">
      <c r="B12" s="3">
        <v>2.2259434865473299E-2</v>
      </c>
      <c r="C12" t="s">
        <v>5</v>
      </c>
      <c r="D12" s="3" t="s">
        <v>12</v>
      </c>
      <c r="E12" t="s">
        <v>13</v>
      </c>
      <c r="F12" t="s">
        <v>15</v>
      </c>
      <c r="J12">
        <v>5.6500000000000002E-2</v>
      </c>
      <c r="K12" t="s">
        <v>0</v>
      </c>
      <c r="L12" t="s">
        <v>77</v>
      </c>
      <c r="M12" t="s">
        <v>78</v>
      </c>
      <c r="N12" t="s">
        <v>15</v>
      </c>
      <c r="O12" t="s">
        <v>4</v>
      </c>
    </row>
    <row r="13" spans="1:22" x14ac:dyDescent="0.35">
      <c r="B13" s="3">
        <v>1.50477831697682E-2</v>
      </c>
      <c r="C13" t="s">
        <v>5</v>
      </c>
      <c r="D13" s="3" t="s">
        <v>12</v>
      </c>
      <c r="E13" t="s">
        <v>13</v>
      </c>
      <c r="F13" t="s">
        <v>16</v>
      </c>
      <c r="J13">
        <v>5.3499999999999999E-2</v>
      </c>
      <c r="K13" t="s">
        <v>5</v>
      </c>
      <c r="L13" t="s">
        <v>79</v>
      </c>
      <c r="M13" t="s">
        <v>80</v>
      </c>
      <c r="N13" t="s">
        <v>15</v>
      </c>
      <c r="O13" t="s">
        <v>4</v>
      </c>
      <c r="R13" t="s">
        <v>101</v>
      </c>
    </row>
    <row r="14" spans="1:22" x14ac:dyDescent="0.35">
      <c r="B14" s="3">
        <v>1.02998745681647E-2</v>
      </c>
      <c r="C14" t="s">
        <v>5</v>
      </c>
      <c r="D14" s="3" t="s">
        <v>12</v>
      </c>
      <c r="E14" t="s">
        <v>13</v>
      </c>
      <c r="F14" t="s">
        <v>17</v>
      </c>
      <c r="J14">
        <v>3.1300000000000001E-2</v>
      </c>
      <c r="K14" t="s">
        <v>5</v>
      </c>
      <c r="L14" t="s">
        <v>81</v>
      </c>
      <c r="M14" t="s">
        <v>82</v>
      </c>
      <c r="N14" t="s">
        <v>15</v>
      </c>
      <c r="O14" t="s">
        <v>4</v>
      </c>
      <c r="S14" t="s">
        <v>102</v>
      </c>
    </row>
    <row r="15" spans="1:22" x14ac:dyDescent="0.35">
      <c r="B15" s="3">
        <v>1.00932017422877E-2</v>
      </c>
      <c r="C15" t="s">
        <v>5</v>
      </c>
      <c r="D15" s="3" t="s">
        <v>12</v>
      </c>
      <c r="E15" t="s">
        <v>13</v>
      </c>
      <c r="F15" t="s">
        <v>18</v>
      </c>
      <c r="J15">
        <v>2.9577200000000001E-3</v>
      </c>
      <c r="K15" t="s">
        <v>5</v>
      </c>
      <c r="L15" t="s">
        <v>83</v>
      </c>
      <c r="M15" t="s">
        <v>84</v>
      </c>
      <c r="N15" t="s">
        <v>15</v>
      </c>
      <c r="O15" t="s">
        <v>4</v>
      </c>
    </row>
    <row r="16" spans="1:22" x14ac:dyDescent="0.35">
      <c r="B16" s="3">
        <v>9.9959126740214593E-3</v>
      </c>
      <c r="C16" t="s">
        <v>5</v>
      </c>
      <c r="D16" t="s">
        <v>19</v>
      </c>
      <c r="E16" t="s">
        <v>20</v>
      </c>
      <c r="F16" t="s">
        <v>15</v>
      </c>
      <c r="J16">
        <v>2.6700000000000001E-3</v>
      </c>
      <c r="K16" t="s">
        <v>5</v>
      </c>
      <c r="L16" t="s">
        <v>19</v>
      </c>
      <c r="M16" t="s">
        <v>20</v>
      </c>
      <c r="N16" t="s">
        <v>72</v>
      </c>
      <c r="O16" t="s">
        <v>4</v>
      </c>
    </row>
    <row r="17" spans="1:15" x14ac:dyDescent="0.35">
      <c r="B17" s="3">
        <v>7.8584379776976496E-3</v>
      </c>
      <c r="C17" t="s">
        <v>5</v>
      </c>
      <c r="D17" s="3" t="s">
        <v>12</v>
      </c>
      <c r="E17" t="s">
        <v>13</v>
      </c>
      <c r="F17" t="s">
        <v>21</v>
      </c>
      <c r="J17" s="1">
        <v>4.3999999999999999E-5</v>
      </c>
      <c r="K17" t="s">
        <v>85</v>
      </c>
      <c r="L17" t="s">
        <v>86</v>
      </c>
      <c r="M17" t="s">
        <v>87</v>
      </c>
      <c r="N17" t="s">
        <v>72</v>
      </c>
      <c r="O17" t="s">
        <v>4</v>
      </c>
    </row>
    <row r="18" spans="1:15" x14ac:dyDescent="0.35">
      <c r="B18" s="3">
        <v>6.2341141962192204E-3</v>
      </c>
      <c r="C18" t="s">
        <v>5</v>
      </c>
      <c r="D18" s="3" t="s">
        <v>12</v>
      </c>
      <c r="E18" t="s">
        <v>13</v>
      </c>
      <c r="F18" t="s">
        <v>22</v>
      </c>
      <c r="J18" s="1">
        <v>5.99283E-6</v>
      </c>
      <c r="K18" t="s">
        <v>5</v>
      </c>
      <c r="L18" t="s">
        <v>88</v>
      </c>
      <c r="M18" t="s">
        <v>89</v>
      </c>
      <c r="N18" t="s">
        <v>72</v>
      </c>
      <c r="O18" t="s">
        <v>4</v>
      </c>
    </row>
    <row r="19" spans="1:15" x14ac:dyDescent="0.35">
      <c r="B19" s="3">
        <v>4.3801319743611098E-3</v>
      </c>
      <c r="C19" t="s">
        <v>5</v>
      </c>
      <c r="D19" s="3" t="s">
        <v>12</v>
      </c>
      <c r="E19" t="s">
        <v>13</v>
      </c>
      <c r="F19" t="s">
        <v>23</v>
      </c>
      <c r="J19" s="1">
        <v>3.4999999999999999E-6</v>
      </c>
      <c r="K19" t="s">
        <v>5</v>
      </c>
      <c r="L19" t="s">
        <v>90</v>
      </c>
      <c r="M19" t="s">
        <v>91</v>
      </c>
      <c r="N19" t="s">
        <v>72</v>
      </c>
      <c r="O19" t="s">
        <v>4</v>
      </c>
    </row>
    <row r="20" spans="1:15" x14ac:dyDescent="0.35">
      <c r="B20" s="3">
        <v>2.39504315584346E-3</v>
      </c>
      <c r="C20" t="s">
        <v>5</v>
      </c>
      <c r="D20" s="3" t="s">
        <v>12</v>
      </c>
      <c r="E20" t="s">
        <v>13</v>
      </c>
      <c r="F20" t="s">
        <v>24</v>
      </c>
      <c r="J20" s="1">
        <v>1.6000000000000001E-9</v>
      </c>
      <c r="K20" t="s">
        <v>5</v>
      </c>
      <c r="L20" s="3" t="s">
        <v>12</v>
      </c>
      <c r="M20" t="s">
        <v>13</v>
      </c>
      <c r="N20" t="s">
        <v>72</v>
      </c>
      <c r="O20" t="s">
        <v>4</v>
      </c>
    </row>
    <row r="21" spans="1:15" x14ac:dyDescent="0.35">
      <c r="B21">
        <v>2E-3</v>
      </c>
      <c r="C21" t="s">
        <v>5</v>
      </c>
      <c r="D21" t="s">
        <v>25</v>
      </c>
      <c r="E21" t="s">
        <v>26</v>
      </c>
      <c r="F21" t="s">
        <v>3</v>
      </c>
      <c r="J21" s="1">
        <v>1.3333000000000001E-11</v>
      </c>
      <c r="K21" t="s">
        <v>37</v>
      </c>
      <c r="L21" t="s">
        <v>38</v>
      </c>
      <c r="M21" t="s">
        <v>39</v>
      </c>
      <c r="N21" t="s">
        <v>3</v>
      </c>
      <c r="O21" t="s">
        <v>4</v>
      </c>
    </row>
    <row r="22" spans="1:15" x14ac:dyDescent="0.35">
      <c r="A22" s="8">
        <f>SUM(B22:B28)+B30</f>
        <v>3.0769230769230717E-3</v>
      </c>
      <c r="B22">
        <v>1.39711665599481E-3</v>
      </c>
      <c r="C22" t="s">
        <v>27</v>
      </c>
      <c r="D22" t="s">
        <v>28</v>
      </c>
      <c r="E22" t="s">
        <v>29</v>
      </c>
      <c r="F22" t="s">
        <v>15</v>
      </c>
      <c r="J22">
        <v>-6.7120000000000005E-4</v>
      </c>
      <c r="K22" t="s">
        <v>27</v>
      </c>
      <c r="L22" t="s">
        <v>40</v>
      </c>
      <c r="M22" t="s">
        <v>41</v>
      </c>
      <c r="N22" t="s">
        <v>15</v>
      </c>
      <c r="O22" t="s">
        <v>4</v>
      </c>
    </row>
    <row r="23" spans="1:15" x14ac:dyDescent="0.35">
      <c r="B23">
        <v>5.9581048436317598E-4</v>
      </c>
      <c r="C23" t="s">
        <v>27</v>
      </c>
      <c r="D23" t="s">
        <v>28</v>
      </c>
      <c r="E23" t="s">
        <v>29</v>
      </c>
      <c r="F23" t="s">
        <v>30</v>
      </c>
      <c r="J23">
        <v>-0.31</v>
      </c>
      <c r="K23" t="s">
        <v>5</v>
      </c>
      <c r="L23" t="s">
        <v>44</v>
      </c>
      <c r="M23" t="s">
        <v>45</v>
      </c>
      <c r="N23" t="s">
        <v>15</v>
      </c>
      <c r="O23" t="s">
        <v>4</v>
      </c>
    </row>
    <row r="24" spans="1:15" x14ac:dyDescent="0.35">
      <c r="B24">
        <v>4.5235588066241299E-4</v>
      </c>
      <c r="C24" t="s">
        <v>27</v>
      </c>
      <c r="D24" t="s">
        <v>28</v>
      </c>
      <c r="E24" t="s">
        <v>31</v>
      </c>
      <c r="F24" t="s">
        <v>32</v>
      </c>
      <c r="J24">
        <v>-0.40300000000000002</v>
      </c>
      <c r="K24" t="s">
        <v>5</v>
      </c>
      <c r="L24" t="s">
        <v>46</v>
      </c>
      <c r="M24" t="s">
        <v>47</v>
      </c>
      <c r="N24" t="s">
        <v>3</v>
      </c>
      <c r="O24" t="s">
        <v>4</v>
      </c>
    </row>
    <row r="25" spans="1:15" x14ac:dyDescent="0.35">
      <c r="B25">
        <v>4.1133457774244001E-4</v>
      </c>
      <c r="C25" t="s">
        <v>27</v>
      </c>
      <c r="D25" t="s">
        <v>28</v>
      </c>
      <c r="E25" t="s">
        <v>29</v>
      </c>
      <c r="F25" t="s">
        <v>21</v>
      </c>
      <c r="J25">
        <v>-4.34</v>
      </c>
      <c r="K25" t="s">
        <v>0</v>
      </c>
      <c r="L25" t="s">
        <v>48</v>
      </c>
      <c r="M25" t="s">
        <v>49</v>
      </c>
      <c r="N25" t="s">
        <v>3</v>
      </c>
      <c r="O25" t="s">
        <v>4</v>
      </c>
    </row>
    <row r="26" spans="1:15" x14ac:dyDescent="0.35">
      <c r="B26">
        <v>1.00577258632808E-4</v>
      </c>
      <c r="C26" t="s">
        <v>27</v>
      </c>
      <c r="D26" t="s">
        <v>28</v>
      </c>
      <c r="E26" t="s">
        <v>31</v>
      </c>
      <c r="F26" t="s">
        <v>33</v>
      </c>
    </row>
    <row r="27" spans="1:15" x14ac:dyDescent="0.35">
      <c r="B27" s="1">
        <v>7.2972671907209604E-5</v>
      </c>
      <c r="C27" t="s">
        <v>27</v>
      </c>
      <c r="D27" t="s">
        <v>28</v>
      </c>
      <c r="E27" t="s">
        <v>29</v>
      </c>
      <c r="F27" t="s">
        <v>34</v>
      </c>
    </row>
    <row r="28" spans="1:15" x14ac:dyDescent="0.35">
      <c r="B28" s="1">
        <v>4.3834875634450298E-5</v>
      </c>
      <c r="C28" t="s">
        <v>27</v>
      </c>
      <c r="D28" t="s">
        <v>28</v>
      </c>
      <c r="E28" t="s">
        <v>29</v>
      </c>
      <c r="F28" t="s">
        <v>35</v>
      </c>
    </row>
    <row r="29" spans="1:15" x14ac:dyDescent="0.35">
      <c r="B29" s="1">
        <v>4.0873259785448097E-6</v>
      </c>
      <c r="C29" t="s">
        <v>5</v>
      </c>
      <c r="D29" t="s">
        <v>19</v>
      </c>
      <c r="E29" t="s">
        <v>20</v>
      </c>
      <c r="F29" t="s">
        <v>36</v>
      </c>
    </row>
    <row r="30" spans="1:15" x14ac:dyDescent="0.35">
      <c r="B30" s="1">
        <v>2.9206719857645999E-6</v>
      </c>
      <c r="C30" t="s">
        <v>27</v>
      </c>
      <c r="D30" t="s">
        <v>28</v>
      </c>
      <c r="E30" t="s">
        <v>29</v>
      </c>
      <c r="F30" t="s">
        <v>36</v>
      </c>
    </row>
    <row r="31" spans="1:15" x14ac:dyDescent="0.35">
      <c r="B31" s="1">
        <v>1.3333000000000001E-11</v>
      </c>
      <c r="C31" t="s">
        <v>37</v>
      </c>
      <c r="D31" t="s">
        <v>38</v>
      </c>
      <c r="E31" t="s">
        <v>39</v>
      </c>
      <c r="F31" t="s">
        <v>3</v>
      </c>
    </row>
    <row r="32" spans="1:15" x14ac:dyDescent="0.35">
      <c r="B32" s="1">
        <v>-2.80128497596378E-5</v>
      </c>
      <c r="C32" t="s">
        <v>27</v>
      </c>
      <c r="D32" t="s">
        <v>40</v>
      </c>
      <c r="E32" t="s">
        <v>41</v>
      </c>
      <c r="F32" t="s">
        <v>36</v>
      </c>
    </row>
    <row r="33" spans="2:14" x14ac:dyDescent="0.35">
      <c r="B33" s="1">
        <v>-9.3630150240362194E-5</v>
      </c>
      <c r="C33" t="s">
        <v>27</v>
      </c>
      <c r="D33" t="s">
        <v>40</v>
      </c>
      <c r="E33" t="s">
        <v>41</v>
      </c>
      <c r="F33" t="s">
        <v>32</v>
      </c>
    </row>
    <row r="34" spans="2:14" x14ac:dyDescent="0.35">
      <c r="B34">
        <v>-1.34181790307403E-4</v>
      </c>
      <c r="C34" t="s">
        <v>5</v>
      </c>
      <c r="D34" t="s">
        <v>42</v>
      </c>
      <c r="E34" t="s">
        <v>43</v>
      </c>
      <c r="F34" t="s">
        <v>36</v>
      </c>
    </row>
    <row r="35" spans="2:14" x14ac:dyDescent="0.35">
      <c r="B35">
        <v>-6.6792099870088102E-4</v>
      </c>
      <c r="C35" t="s">
        <v>5</v>
      </c>
      <c r="D35" t="s">
        <v>44</v>
      </c>
      <c r="E35" t="s">
        <v>45</v>
      </c>
      <c r="F35" t="s">
        <v>36</v>
      </c>
    </row>
    <row r="36" spans="2:14" x14ac:dyDescent="0.35">
      <c r="B36">
        <v>-1.50567943256539E-2</v>
      </c>
      <c r="C36" t="s">
        <v>5</v>
      </c>
      <c r="D36" t="s">
        <v>44</v>
      </c>
      <c r="E36" t="s">
        <v>45</v>
      </c>
      <c r="F36" t="s">
        <v>32</v>
      </c>
    </row>
    <row r="37" spans="2:14" x14ac:dyDescent="0.35">
      <c r="B37">
        <v>-2.06108182096926E-2</v>
      </c>
      <c r="C37" t="s">
        <v>5</v>
      </c>
      <c r="D37" t="s">
        <v>42</v>
      </c>
      <c r="E37" t="s">
        <v>43</v>
      </c>
      <c r="F37" t="s">
        <v>15</v>
      </c>
    </row>
    <row r="38" spans="2:14" x14ac:dyDescent="0.35">
      <c r="B38">
        <v>-0.26100000000000001</v>
      </c>
      <c r="C38" t="s">
        <v>5</v>
      </c>
      <c r="D38" t="s">
        <v>46</v>
      </c>
      <c r="E38" t="s">
        <v>47</v>
      </c>
      <c r="F38" t="s">
        <v>3</v>
      </c>
    </row>
    <row r="39" spans="2:14" x14ac:dyDescent="0.35">
      <c r="B39">
        <v>-2.1</v>
      </c>
      <c r="C39" t="s">
        <v>0</v>
      </c>
      <c r="D39" t="s">
        <v>48</v>
      </c>
      <c r="E39" t="s">
        <v>49</v>
      </c>
      <c r="F39" t="s">
        <v>3</v>
      </c>
    </row>
    <row r="41" spans="2:14" x14ac:dyDescent="0.35">
      <c r="B41">
        <v>0.84907999999999995</v>
      </c>
      <c r="C41" t="s">
        <v>5</v>
      </c>
      <c r="D41" s="3" t="s">
        <v>52</v>
      </c>
      <c r="E41" t="s">
        <v>53</v>
      </c>
      <c r="F41" t="s">
        <v>54</v>
      </c>
      <c r="J41">
        <v>0.20250000000000001</v>
      </c>
      <c r="K41" t="s">
        <v>5</v>
      </c>
      <c r="L41" s="3" t="s">
        <v>52</v>
      </c>
      <c r="M41" t="s">
        <v>53</v>
      </c>
      <c r="N41" t="s">
        <v>54</v>
      </c>
    </row>
    <row r="42" spans="2:14" x14ac:dyDescent="0.35">
      <c r="B42">
        <v>1.3404000000000001E-3</v>
      </c>
      <c r="C42" t="s">
        <v>5</v>
      </c>
      <c r="D42" s="3" t="s">
        <v>55</v>
      </c>
      <c r="E42" t="s">
        <v>53</v>
      </c>
      <c r="F42" t="s">
        <v>54</v>
      </c>
      <c r="J42">
        <v>1.3404000000000001E-3</v>
      </c>
      <c r="K42" t="s">
        <v>5</v>
      </c>
      <c r="L42" s="3" t="s">
        <v>55</v>
      </c>
      <c r="M42" t="s">
        <v>53</v>
      </c>
      <c r="N42" t="s">
        <v>54</v>
      </c>
    </row>
    <row r="43" spans="2:14" x14ac:dyDescent="0.35">
      <c r="B43">
        <v>1.05697540284266E-3</v>
      </c>
      <c r="C43" t="s">
        <v>27</v>
      </c>
      <c r="D43" t="s">
        <v>56</v>
      </c>
      <c r="E43" t="s">
        <v>57</v>
      </c>
      <c r="F43" t="s">
        <v>54</v>
      </c>
      <c r="J43">
        <v>8.3900000000000001E-4</v>
      </c>
      <c r="K43" t="s">
        <v>27</v>
      </c>
      <c r="L43" t="s">
        <v>60</v>
      </c>
      <c r="M43" t="s">
        <v>92</v>
      </c>
      <c r="N43" t="s">
        <v>54</v>
      </c>
    </row>
    <row r="44" spans="2:14" x14ac:dyDescent="0.35">
      <c r="B44">
        <v>9.7025537547306795E-4</v>
      </c>
      <c r="C44" t="s">
        <v>27</v>
      </c>
      <c r="D44" t="s">
        <v>58</v>
      </c>
      <c r="E44" t="s">
        <v>59</v>
      </c>
      <c r="F44" t="s">
        <v>54</v>
      </c>
      <c r="J44">
        <v>1.6780000000000001E-4</v>
      </c>
      <c r="K44" t="s">
        <v>27</v>
      </c>
      <c r="L44" t="s">
        <v>58</v>
      </c>
      <c r="M44" t="s">
        <v>53</v>
      </c>
      <c r="N44" t="s">
        <v>54</v>
      </c>
    </row>
    <row r="45" spans="2:14" x14ac:dyDescent="0.35">
      <c r="B45">
        <v>4.9029245390951504E-4</v>
      </c>
      <c r="C45" t="s">
        <v>27</v>
      </c>
      <c r="D45" t="s">
        <v>58</v>
      </c>
      <c r="E45" t="s">
        <v>53</v>
      </c>
      <c r="F45" t="s">
        <v>54</v>
      </c>
      <c r="J45">
        <v>1.3297999999999999E-4</v>
      </c>
      <c r="K45" t="s">
        <v>5</v>
      </c>
      <c r="L45" t="s">
        <v>61</v>
      </c>
      <c r="M45" t="s">
        <v>53</v>
      </c>
      <c r="N45" t="s">
        <v>54</v>
      </c>
    </row>
    <row r="46" spans="2:14" x14ac:dyDescent="0.35">
      <c r="B46">
        <v>4.03572426539923E-4</v>
      </c>
      <c r="C46" t="s">
        <v>27</v>
      </c>
      <c r="D46" t="s">
        <v>60</v>
      </c>
      <c r="E46" t="s">
        <v>57</v>
      </c>
      <c r="F46" t="s">
        <v>54</v>
      </c>
      <c r="J46" s="1">
        <v>7.9787E-5</v>
      </c>
      <c r="K46" t="s">
        <v>5</v>
      </c>
      <c r="L46" t="s">
        <v>62</v>
      </c>
      <c r="M46" t="s">
        <v>53</v>
      </c>
      <c r="N46" t="s">
        <v>54</v>
      </c>
    </row>
    <row r="47" spans="2:14" x14ac:dyDescent="0.35">
      <c r="B47">
        <v>1.3297999999999999E-4</v>
      </c>
      <c r="C47" t="s">
        <v>5</v>
      </c>
      <c r="D47" t="s">
        <v>61</v>
      </c>
      <c r="E47" t="s">
        <v>53</v>
      </c>
      <c r="F47" t="s">
        <v>54</v>
      </c>
      <c r="J47" s="1">
        <v>2.8722999999999999E-5</v>
      </c>
      <c r="K47" t="s">
        <v>5</v>
      </c>
      <c r="L47" t="s">
        <v>63</v>
      </c>
      <c r="M47" t="s">
        <v>53</v>
      </c>
      <c r="N47" t="s">
        <v>54</v>
      </c>
    </row>
    <row r="48" spans="2:14" x14ac:dyDescent="0.35">
      <c r="B48" s="1">
        <v>7.9787E-5</v>
      </c>
      <c r="C48" t="s">
        <v>5</v>
      </c>
      <c r="D48" t="s">
        <v>62</v>
      </c>
      <c r="E48" t="s">
        <v>53</v>
      </c>
      <c r="F48" t="s">
        <v>54</v>
      </c>
      <c r="J48" s="1">
        <v>1.0745E-5</v>
      </c>
      <c r="K48" t="s">
        <v>5</v>
      </c>
      <c r="L48" t="s">
        <v>64</v>
      </c>
      <c r="M48" t="s">
        <v>53</v>
      </c>
      <c r="N48" t="s">
        <v>54</v>
      </c>
    </row>
    <row r="49" spans="2:14" x14ac:dyDescent="0.35">
      <c r="B49" s="1">
        <v>2.8722999999999999E-5</v>
      </c>
      <c r="C49" t="s">
        <v>5</v>
      </c>
      <c r="D49" t="s">
        <v>63</v>
      </c>
      <c r="E49" t="s">
        <v>53</v>
      </c>
      <c r="F49" t="s">
        <v>54</v>
      </c>
      <c r="J49" s="1">
        <v>1.5957E-6</v>
      </c>
      <c r="K49" t="s">
        <v>5</v>
      </c>
      <c r="L49" t="s">
        <v>65</v>
      </c>
      <c r="M49" t="s">
        <v>53</v>
      </c>
      <c r="N49" t="s">
        <v>54</v>
      </c>
    </row>
    <row r="50" spans="2:14" x14ac:dyDescent="0.35">
      <c r="B50" s="1">
        <v>1.0745E-5</v>
      </c>
      <c r="C50" t="s">
        <v>5</v>
      </c>
      <c r="D50" t="s">
        <v>64</v>
      </c>
      <c r="E50" t="s">
        <v>53</v>
      </c>
      <c r="F50" t="s">
        <v>54</v>
      </c>
      <c r="J50" s="1">
        <v>1.5957E-6</v>
      </c>
      <c r="K50" t="s">
        <v>5</v>
      </c>
      <c r="L50" t="s">
        <v>66</v>
      </c>
      <c r="M50" t="s">
        <v>53</v>
      </c>
      <c r="N50" t="s">
        <v>54</v>
      </c>
    </row>
    <row r="51" spans="2:14" x14ac:dyDescent="0.35">
      <c r="B51" s="1">
        <v>1.5957E-6</v>
      </c>
      <c r="C51" t="s">
        <v>5</v>
      </c>
      <c r="D51" t="s">
        <v>65</v>
      </c>
      <c r="E51" t="s">
        <v>53</v>
      </c>
      <c r="F51" t="s">
        <v>54</v>
      </c>
      <c r="J51" s="1">
        <v>7.4468000000000002E-8</v>
      </c>
      <c r="K51" t="s">
        <v>5</v>
      </c>
      <c r="L51" t="s">
        <v>67</v>
      </c>
      <c r="M51" t="s">
        <v>53</v>
      </c>
      <c r="N51" t="s">
        <v>54</v>
      </c>
    </row>
    <row r="52" spans="2:14" x14ac:dyDescent="0.35">
      <c r="B52" s="1">
        <v>1.5957E-6</v>
      </c>
      <c r="C52" t="s">
        <v>5</v>
      </c>
      <c r="D52" t="s">
        <v>66</v>
      </c>
      <c r="E52" t="s">
        <v>53</v>
      </c>
      <c r="F52" t="s">
        <v>54</v>
      </c>
      <c r="J52" s="1">
        <v>6.9149000000000006E-8</v>
      </c>
      <c r="K52" t="s">
        <v>5</v>
      </c>
      <c r="L52" t="s">
        <v>68</v>
      </c>
      <c r="M52" t="s">
        <v>53</v>
      </c>
      <c r="N52" t="s">
        <v>54</v>
      </c>
    </row>
    <row r="53" spans="2:14" x14ac:dyDescent="0.35">
      <c r="B53" s="1">
        <v>7.4468000000000002E-8</v>
      </c>
      <c r="C53" t="s">
        <v>5</v>
      </c>
      <c r="D53" t="s">
        <v>67</v>
      </c>
      <c r="E53" t="s">
        <v>53</v>
      </c>
      <c r="F53" t="s">
        <v>54</v>
      </c>
      <c r="J53" s="1">
        <v>1.5956999999999999E-8</v>
      </c>
      <c r="K53" t="s">
        <v>5</v>
      </c>
      <c r="L53" t="s">
        <v>69</v>
      </c>
      <c r="M53" t="s">
        <v>53</v>
      </c>
      <c r="N53" t="s">
        <v>54</v>
      </c>
    </row>
    <row r="54" spans="2:14" x14ac:dyDescent="0.35">
      <c r="B54" s="1">
        <v>6.9149000000000006E-8</v>
      </c>
      <c r="C54" t="s">
        <v>5</v>
      </c>
      <c r="D54" t="s">
        <v>68</v>
      </c>
      <c r="E54" t="s">
        <v>53</v>
      </c>
      <c r="F54" t="s">
        <v>54</v>
      </c>
      <c r="J54" s="1">
        <v>2.6596000000000001E-15</v>
      </c>
      <c r="K54" t="s">
        <v>5</v>
      </c>
      <c r="L54" t="s">
        <v>70</v>
      </c>
      <c r="M54" t="s">
        <v>53</v>
      </c>
      <c r="N54" t="s">
        <v>54</v>
      </c>
    </row>
    <row r="55" spans="2:14" x14ac:dyDescent="0.35">
      <c r="B55" s="1">
        <v>1.5956999999999999E-8</v>
      </c>
      <c r="C55" t="s">
        <v>5</v>
      </c>
      <c r="D55" t="s">
        <v>69</v>
      </c>
      <c r="E55" t="s">
        <v>53</v>
      </c>
      <c r="F55" t="s">
        <v>54</v>
      </c>
    </row>
    <row r="56" spans="2:14" x14ac:dyDescent="0.35">
      <c r="B56" s="1">
        <v>2.6596000000000001E-15</v>
      </c>
      <c r="C56" t="s">
        <v>5</v>
      </c>
      <c r="D56" t="s">
        <v>70</v>
      </c>
      <c r="E56" t="s">
        <v>53</v>
      </c>
      <c r="F56" t="s">
        <v>54</v>
      </c>
    </row>
  </sheetData>
  <hyperlinks>
    <hyperlink ref="R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s="2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biocoal equivalence</vt:lpstr>
      <vt:lpstr>ecoinvent data</vt:lpstr>
      <vt:lpstr>ecoinvent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2021-04-22T12:25:24Z</dcterms:modified>
</cp:coreProperties>
</file>