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niversity\semester-5\prob\assignment\"/>
    </mc:Choice>
  </mc:AlternateContent>
  <bookViews>
    <workbookView xWindow="0" yWindow="0" windowWidth="28800" windowHeight="1291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2" i="1" l="1"/>
  <c r="F142" i="1" l="1"/>
  <c r="F143" i="1"/>
  <c r="C117" i="1" l="1"/>
  <c r="D121" i="1"/>
  <c r="D119" i="1"/>
  <c r="D120" i="1"/>
  <c r="E3" i="1"/>
  <c r="F3" i="1" s="1"/>
  <c r="H3" i="1" s="1"/>
  <c r="E4" i="1"/>
  <c r="F4" i="1" s="1"/>
  <c r="H4" i="1" s="1"/>
  <c r="E5" i="1"/>
  <c r="F5" i="1" s="1"/>
  <c r="H5" i="1" s="1"/>
  <c r="E6" i="1"/>
  <c r="F6" i="1" s="1"/>
  <c r="H6" i="1" s="1"/>
  <c r="E7" i="1"/>
  <c r="F7" i="1" s="1"/>
  <c r="H7" i="1" s="1"/>
  <c r="E8" i="1"/>
  <c r="F8" i="1" s="1"/>
  <c r="H8" i="1" s="1"/>
  <c r="E9" i="1"/>
  <c r="F9" i="1" s="1"/>
  <c r="H9" i="1" s="1"/>
  <c r="E10" i="1"/>
  <c r="F10" i="1" s="1"/>
  <c r="H10" i="1" s="1"/>
  <c r="E11" i="1"/>
  <c r="F11" i="1" s="1"/>
  <c r="H11" i="1" s="1"/>
  <c r="E12" i="1"/>
  <c r="F12" i="1" s="1"/>
  <c r="H12" i="1" s="1"/>
  <c r="E13" i="1"/>
  <c r="F13" i="1" s="1"/>
  <c r="H13" i="1" s="1"/>
  <c r="E14" i="1"/>
  <c r="F14" i="1" s="1"/>
  <c r="H14" i="1" s="1"/>
  <c r="E15" i="1"/>
  <c r="F15" i="1" s="1"/>
  <c r="H15" i="1" s="1"/>
  <c r="E16" i="1"/>
  <c r="F16" i="1" s="1"/>
  <c r="H16" i="1" s="1"/>
  <c r="E17" i="1"/>
  <c r="F17" i="1" s="1"/>
  <c r="H17" i="1" s="1"/>
  <c r="E18" i="1"/>
  <c r="F18" i="1" s="1"/>
  <c r="H18" i="1" s="1"/>
  <c r="E19" i="1"/>
  <c r="F19" i="1" s="1"/>
  <c r="H19" i="1" s="1"/>
  <c r="E20" i="1"/>
  <c r="F20" i="1" s="1"/>
  <c r="H20" i="1" s="1"/>
  <c r="E21" i="1"/>
  <c r="F21" i="1" s="1"/>
  <c r="H21" i="1" s="1"/>
  <c r="E22" i="1"/>
  <c r="F22" i="1" s="1"/>
  <c r="H22" i="1" s="1"/>
  <c r="E23" i="1"/>
  <c r="F23" i="1" s="1"/>
  <c r="H23" i="1" s="1"/>
  <c r="E24" i="1"/>
  <c r="F24" i="1" s="1"/>
  <c r="H24" i="1" s="1"/>
  <c r="E25" i="1"/>
  <c r="F25" i="1" s="1"/>
  <c r="H25" i="1" s="1"/>
  <c r="E26" i="1"/>
  <c r="F26" i="1" s="1"/>
  <c r="H26" i="1" s="1"/>
  <c r="E27" i="1"/>
  <c r="F27" i="1" s="1"/>
  <c r="H27" i="1" s="1"/>
  <c r="E28" i="1"/>
  <c r="F28" i="1" s="1"/>
  <c r="H28" i="1" s="1"/>
  <c r="E29" i="1"/>
  <c r="F29" i="1" s="1"/>
  <c r="H29" i="1" s="1"/>
  <c r="E30" i="1"/>
  <c r="F30" i="1" s="1"/>
  <c r="H30" i="1" s="1"/>
  <c r="E31" i="1"/>
  <c r="F31" i="1" s="1"/>
  <c r="H31" i="1" s="1"/>
  <c r="E32" i="1"/>
  <c r="F32" i="1" s="1"/>
  <c r="H32" i="1" s="1"/>
  <c r="E33" i="1"/>
  <c r="F33" i="1" s="1"/>
  <c r="H33" i="1" s="1"/>
  <c r="E34" i="1"/>
  <c r="F34" i="1" s="1"/>
  <c r="H34" i="1" s="1"/>
  <c r="E35" i="1"/>
  <c r="F35" i="1" s="1"/>
  <c r="H35" i="1" s="1"/>
  <c r="E36" i="1"/>
  <c r="F36" i="1" s="1"/>
  <c r="H36" i="1" s="1"/>
  <c r="E37" i="1"/>
  <c r="F37" i="1" s="1"/>
  <c r="H37" i="1" s="1"/>
  <c r="E38" i="1"/>
  <c r="F38" i="1" s="1"/>
  <c r="H38" i="1" s="1"/>
  <c r="E39" i="1"/>
  <c r="F39" i="1" s="1"/>
  <c r="H39" i="1" s="1"/>
  <c r="E40" i="1"/>
  <c r="F40" i="1" s="1"/>
  <c r="H40" i="1" s="1"/>
  <c r="E41" i="1"/>
  <c r="F41" i="1" s="1"/>
  <c r="H41" i="1" s="1"/>
  <c r="E42" i="1"/>
  <c r="F42" i="1" s="1"/>
  <c r="H42" i="1" s="1"/>
  <c r="E43" i="1"/>
  <c r="F43" i="1" s="1"/>
  <c r="H43" i="1" s="1"/>
  <c r="E44" i="1"/>
  <c r="F44" i="1" s="1"/>
  <c r="H44" i="1" s="1"/>
  <c r="E45" i="1"/>
  <c r="F45" i="1" s="1"/>
  <c r="H45" i="1" s="1"/>
  <c r="E46" i="1"/>
  <c r="F46" i="1" s="1"/>
  <c r="H46" i="1" s="1"/>
  <c r="E47" i="1"/>
  <c r="F47" i="1" s="1"/>
  <c r="H47" i="1" s="1"/>
  <c r="E48" i="1"/>
  <c r="F48" i="1" s="1"/>
  <c r="H48" i="1" s="1"/>
  <c r="E49" i="1"/>
  <c r="F49" i="1" s="1"/>
  <c r="H49" i="1" s="1"/>
  <c r="E50" i="1"/>
  <c r="F50" i="1" s="1"/>
  <c r="H50" i="1" s="1"/>
  <c r="E51" i="1"/>
  <c r="F51" i="1" s="1"/>
  <c r="H51" i="1" s="1"/>
  <c r="E52" i="1"/>
  <c r="F52" i="1" s="1"/>
  <c r="H52" i="1" s="1"/>
  <c r="E53" i="1"/>
  <c r="F53" i="1" s="1"/>
  <c r="H53" i="1" s="1"/>
  <c r="E54" i="1"/>
  <c r="F54" i="1" s="1"/>
  <c r="H54" i="1" s="1"/>
  <c r="E55" i="1"/>
  <c r="F55" i="1" s="1"/>
  <c r="H55" i="1" s="1"/>
  <c r="E56" i="1"/>
  <c r="F56" i="1" s="1"/>
  <c r="H56" i="1" s="1"/>
  <c r="E57" i="1"/>
  <c r="F57" i="1" s="1"/>
  <c r="H57" i="1" s="1"/>
  <c r="E58" i="1"/>
  <c r="F58" i="1" s="1"/>
  <c r="H58" i="1" s="1"/>
  <c r="E59" i="1"/>
  <c r="F59" i="1" s="1"/>
  <c r="H59" i="1" s="1"/>
  <c r="E60" i="1"/>
  <c r="F60" i="1" s="1"/>
  <c r="H60" i="1" s="1"/>
  <c r="E61" i="1"/>
  <c r="F61" i="1" s="1"/>
  <c r="H61" i="1" s="1"/>
  <c r="E62" i="1"/>
  <c r="F62" i="1" s="1"/>
  <c r="H62" i="1" s="1"/>
  <c r="E63" i="1"/>
  <c r="F63" i="1" s="1"/>
  <c r="H63" i="1" s="1"/>
  <c r="E64" i="1"/>
  <c r="F64" i="1" s="1"/>
  <c r="H64" i="1" s="1"/>
  <c r="E65" i="1"/>
  <c r="F65" i="1" s="1"/>
  <c r="H65" i="1" s="1"/>
  <c r="E66" i="1"/>
  <c r="F66" i="1" s="1"/>
  <c r="H66" i="1" s="1"/>
  <c r="E67" i="1"/>
  <c r="F67" i="1" s="1"/>
  <c r="H67" i="1" s="1"/>
  <c r="E68" i="1"/>
  <c r="F68" i="1" s="1"/>
  <c r="H68" i="1" s="1"/>
  <c r="E69" i="1"/>
  <c r="F69" i="1" s="1"/>
  <c r="H69" i="1" s="1"/>
  <c r="E70" i="1"/>
  <c r="F70" i="1" s="1"/>
  <c r="H70" i="1" s="1"/>
  <c r="E71" i="1"/>
  <c r="F71" i="1" s="1"/>
  <c r="H71" i="1" s="1"/>
  <c r="E72" i="1"/>
  <c r="F72" i="1" s="1"/>
  <c r="H72" i="1" s="1"/>
  <c r="E73" i="1"/>
  <c r="F73" i="1" s="1"/>
  <c r="H73" i="1" s="1"/>
  <c r="E74" i="1"/>
  <c r="F74" i="1" s="1"/>
  <c r="H74" i="1" s="1"/>
  <c r="E75" i="1"/>
  <c r="F75" i="1" s="1"/>
  <c r="H75" i="1" s="1"/>
  <c r="E76" i="1"/>
  <c r="F76" i="1" s="1"/>
  <c r="H76" i="1" s="1"/>
  <c r="E77" i="1"/>
  <c r="F77" i="1" s="1"/>
  <c r="H77" i="1" s="1"/>
  <c r="E78" i="1"/>
  <c r="F78" i="1" s="1"/>
  <c r="H78" i="1" s="1"/>
  <c r="E79" i="1"/>
  <c r="F79" i="1" s="1"/>
  <c r="H79" i="1" s="1"/>
  <c r="E80" i="1"/>
  <c r="F80" i="1" s="1"/>
  <c r="H80" i="1" s="1"/>
  <c r="E81" i="1"/>
  <c r="F81" i="1" s="1"/>
  <c r="H81" i="1" s="1"/>
  <c r="E82" i="1"/>
  <c r="F82" i="1" s="1"/>
  <c r="H82" i="1" s="1"/>
  <c r="E83" i="1"/>
  <c r="F83" i="1" s="1"/>
  <c r="H83" i="1" s="1"/>
  <c r="E84" i="1"/>
  <c r="F84" i="1" s="1"/>
  <c r="H84" i="1" s="1"/>
  <c r="E85" i="1"/>
  <c r="F85" i="1" s="1"/>
  <c r="H85" i="1" s="1"/>
  <c r="E86" i="1"/>
  <c r="F86" i="1" s="1"/>
  <c r="H86" i="1" s="1"/>
  <c r="E87" i="1"/>
  <c r="F87" i="1" s="1"/>
  <c r="H87" i="1" s="1"/>
  <c r="E88" i="1"/>
  <c r="F88" i="1" s="1"/>
  <c r="H88" i="1" s="1"/>
  <c r="E89" i="1"/>
  <c r="F89" i="1" s="1"/>
  <c r="H89" i="1" s="1"/>
  <c r="E90" i="1"/>
  <c r="F90" i="1" s="1"/>
  <c r="H90" i="1" s="1"/>
  <c r="E91" i="1"/>
  <c r="F91" i="1" s="1"/>
  <c r="H91" i="1" s="1"/>
  <c r="E92" i="1"/>
  <c r="F92" i="1" s="1"/>
  <c r="H92" i="1" s="1"/>
  <c r="E93" i="1"/>
  <c r="F93" i="1" s="1"/>
  <c r="H93" i="1" s="1"/>
  <c r="E94" i="1"/>
  <c r="F94" i="1" s="1"/>
  <c r="H94" i="1" s="1"/>
  <c r="E95" i="1"/>
  <c r="F95" i="1" s="1"/>
  <c r="H95" i="1" s="1"/>
  <c r="E96" i="1"/>
  <c r="F96" i="1" s="1"/>
  <c r="H96" i="1" s="1"/>
  <c r="E97" i="1"/>
  <c r="F97" i="1" s="1"/>
  <c r="H97" i="1" s="1"/>
  <c r="E98" i="1"/>
  <c r="F98" i="1" s="1"/>
  <c r="H98" i="1" s="1"/>
  <c r="E99" i="1"/>
  <c r="F99" i="1" s="1"/>
  <c r="H99" i="1" s="1"/>
  <c r="E100" i="1"/>
  <c r="F100" i="1" s="1"/>
  <c r="H100" i="1" s="1"/>
  <c r="E101" i="1"/>
  <c r="F101" i="1" s="1"/>
  <c r="H101" i="1" s="1"/>
  <c r="E2" i="1"/>
  <c r="F2" i="1" s="1"/>
  <c r="C128" i="1"/>
  <c r="C127" i="1"/>
  <c r="C121" i="1"/>
  <c r="C120" i="1"/>
  <c r="C119" i="1"/>
  <c r="C124" i="1"/>
  <c r="C123" i="1"/>
  <c r="C125" i="1" s="1"/>
  <c r="C118" i="1"/>
  <c r="C116" i="1"/>
  <c r="C11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E10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C104" i="1"/>
  <c r="D105" i="1" l="1"/>
  <c r="E107" i="1" s="1"/>
  <c r="C111" i="1"/>
  <c r="D138" i="1"/>
  <c r="F108" i="1"/>
  <c r="F109" i="1"/>
  <c r="C129" i="1"/>
  <c r="H2" i="1"/>
  <c r="C131" i="1" s="1"/>
  <c r="C132" i="1" s="1"/>
  <c r="C135" i="1" s="1"/>
  <c r="D137" i="1" l="1"/>
</calcChain>
</file>

<file path=xl/sharedStrings.xml><?xml version="1.0" encoding="utf-8"?>
<sst xmlns="http://schemas.openxmlformats.org/spreadsheetml/2006/main" count="46" uniqueCount="45">
  <si>
    <t>Arithmetic Mean</t>
  </si>
  <si>
    <t>No of Ob</t>
  </si>
  <si>
    <t xml:space="preserve">               x</t>
  </si>
  <si>
    <t xml:space="preserve">     log x</t>
  </si>
  <si>
    <t>Geometric Mean</t>
  </si>
  <si>
    <t>sumof Logx</t>
  </si>
  <si>
    <t>1/n</t>
  </si>
  <si>
    <t>1/n(sumof logx</t>
  </si>
  <si>
    <t>gx)</t>
  </si>
  <si>
    <t>Ans</t>
  </si>
  <si>
    <t>Harmonic Mean</t>
  </si>
  <si>
    <t xml:space="preserve">      1/x</t>
  </si>
  <si>
    <t>Median</t>
  </si>
  <si>
    <t>Mode</t>
  </si>
  <si>
    <t>There is Mode</t>
  </si>
  <si>
    <t xml:space="preserve">Discilies </t>
  </si>
  <si>
    <t>D7</t>
  </si>
  <si>
    <t>Percentile</t>
  </si>
  <si>
    <t>P10</t>
  </si>
  <si>
    <t>P90</t>
  </si>
  <si>
    <t>Range</t>
  </si>
  <si>
    <t>Max</t>
  </si>
  <si>
    <t>MIN</t>
  </si>
  <si>
    <t>Max - Min</t>
  </si>
  <si>
    <t>Quartiles</t>
  </si>
  <si>
    <t>Q1</t>
  </si>
  <si>
    <t>Q2</t>
  </si>
  <si>
    <t>Q3</t>
  </si>
  <si>
    <t>IQR</t>
  </si>
  <si>
    <t>QD</t>
  </si>
  <si>
    <t>MD</t>
  </si>
  <si>
    <r>
      <t xml:space="preserve">     X-</t>
    </r>
    <r>
      <rPr>
        <u/>
        <sz val="11"/>
        <color theme="1"/>
        <rFont val="Calibri"/>
        <family val="2"/>
        <scheme val="minor"/>
      </rPr>
      <t>X</t>
    </r>
  </si>
  <si>
    <r>
      <t xml:space="preserve">    |x-</t>
    </r>
    <r>
      <rPr>
        <u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|</t>
    </r>
  </si>
  <si>
    <t xml:space="preserve">Varience </t>
  </si>
  <si>
    <r>
      <t>(x-</t>
    </r>
    <r>
      <rPr>
        <u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)^2</t>
    </r>
  </si>
  <si>
    <t>Standard Deviation</t>
  </si>
  <si>
    <t xml:space="preserve">Coff of Varience </t>
  </si>
  <si>
    <t>KP Co-effieient of Skewness</t>
  </si>
  <si>
    <t>Bowley Co-effeient of Skewness</t>
  </si>
  <si>
    <t>Percentile coefficient of Kurtosis</t>
  </si>
  <si>
    <t>p10</t>
  </si>
  <si>
    <r>
      <rPr>
        <b/>
        <sz val="9"/>
        <color rgb="FF47494D"/>
        <rFont val="Arial"/>
        <family val="2"/>
      </rPr>
      <t>Dataset:</t>
    </r>
    <r>
      <rPr>
        <sz val="9"/>
        <color rgb="FF47494D"/>
        <rFont val="Arial"/>
        <family val="2"/>
      </rPr>
      <t xml:space="preserve"> </t>
    </r>
  </si>
  <si>
    <t>Reference:</t>
  </si>
  <si>
    <t>kaggle.com</t>
  </si>
  <si>
    <t>Hourly Electricity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</si>
</sst>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47494D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rgb="FF47494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EDFE0"/>
      </right>
      <top/>
      <bottom style="medium">
        <color rgb="FFDEDFE0"/>
      </bottom>
      <diagonal/>
    </border>
    <border>
      <left style="medium">
        <color rgb="FFDEDFE0"/>
      </left>
      <right/>
      <top style="medium">
        <color rgb="FFDEDFE0"/>
      </top>
      <bottom style="medium">
        <color rgb="FFDEDFE0"/>
      </bottom>
      <diagonal/>
    </border>
    <border>
      <left/>
      <right style="medium">
        <color rgb="FFDEDFE0"/>
      </right>
      <top style="medium">
        <color rgb="FFDEDFE0"/>
      </top>
      <bottom style="medium">
        <color rgb="FFDEDFE0"/>
      </bottom>
      <diagonal/>
    </border>
    <border>
      <left/>
      <right/>
      <top style="medium">
        <color rgb="FFDEDFE0"/>
      </top>
      <bottom style="medium">
        <color rgb="FFDEDFE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vertical="top" wrapText="1"/>
    </xf>
    <xf numFmtId="14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top" wrapText="1"/>
    </xf>
    <xf numFmtId="0" fontId="1" fillId="0" borderId="0" xfId="0" applyFont="1"/>
    <xf numFmtId="0" fontId="0" fillId="0" borderId="0" xfId="0" applyFont="1"/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14" fontId="2" fillId="2" borderId="2" xfId="0" applyNumberFormat="1" applyFont="1" applyFill="1" applyBorder="1" applyAlignment="1">
      <alignment horizontal="center" vertical="top" wrapText="1"/>
    </xf>
    <xf numFmtId="14" fontId="2" fillId="2" borderId="4" xfId="0" applyNumberFormat="1" applyFont="1" applyFill="1" applyBorder="1" applyAlignment="1">
      <alignment horizontal="center" vertical="top" wrapText="1"/>
    </xf>
    <xf numFmtId="14" fontId="2" fillId="2" borderId="3" xfId="0" applyNumberFormat="1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1"/>
  <sheetViews>
    <sheetView tabSelected="1" topLeftCell="A94" workbookViewId="0">
      <selection activeCell="C113" sqref="C113"/>
    </sheetView>
  </sheetViews>
  <sheetFormatPr defaultRowHeight="14.4" x14ac:dyDescent="0.3"/>
  <cols>
    <col min="3" max="4" width="11.44140625" bestFit="1" customWidth="1"/>
    <col min="8" max="8" width="11.44140625" bestFit="1" customWidth="1"/>
  </cols>
  <sheetData>
    <row r="1" spans="1:17" x14ac:dyDescent="0.3">
      <c r="A1" t="s">
        <v>1</v>
      </c>
      <c r="B1" t="s">
        <v>2</v>
      </c>
      <c r="C1" t="s">
        <v>3</v>
      </c>
      <c r="D1" t="s">
        <v>11</v>
      </c>
      <c r="E1" t="s">
        <v>31</v>
      </c>
      <c r="F1" t="s">
        <v>32</v>
      </c>
      <c r="H1" t="s">
        <v>34</v>
      </c>
    </row>
    <row r="2" spans="1:17" ht="15" thickBot="1" x14ac:dyDescent="0.35">
      <c r="A2" s="5">
        <v>1</v>
      </c>
      <c r="B2">
        <v>1469</v>
      </c>
      <c r="C2" s="3">
        <f t="shared" ref="C2:C33" si="0">LOG(B2)</f>
        <v>3.1670217957902564</v>
      </c>
      <c r="D2" s="2">
        <f t="shared" ref="D2:D33" si="1">1/B2</f>
        <v>6.8073519400953025E-4</v>
      </c>
      <c r="E2" s="3">
        <f xml:space="preserve"> B2 - 13250.08</f>
        <v>-11781.08</v>
      </c>
      <c r="F2">
        <f>ABS(E2)</f>
        <v>11781.08</v>
      </c>
      <c r="G2" s="3"/>
      <c r="H2" s="2">
        <f>F2*F2</f>
        <v>138793845.9664</v>
      </c>
      <c r="I2" s="2"/>
      <c r="J2" s="3"/>
      <c r="K2" s="2"/>
      <c r="L2" s="2"/>
      <c r="M2" s="2"/>
      <c r="N2" s="4"/>
      <c r="O2" s="2"/>
      <c r="P2" s="2"/>
      <c r="Q2" s="2"/>
    </row>
    <row r="3" spans="1:17" ht="15" thickBot="1" x14ac:dyDescent="0.35">
      <c r="A3" s="5">
        <v>2</v>
      </c>
      <c r="B3">
        <v>1472</v>
      </c>
      <c r="C3" s="3">
        <f t="shared" si="0"/>
        <v>3.1679078100014801</v>
      </c>
      <c r="D3" s="2">
        <f t="shared" si="1"/>
        <v>6.793478260869565E-4</v>
      </c>
      <c r="E3" s="3">
        <f t="shared" ref="E3:E66" si="2" xml:space="preserve"> B3 - 13250.08</f>
        <v>-11778.08</v>
      </c>
      <c r="F3">
        <f t="shared" ref="F3:F66" si="3">ABS(E3)</f>
        <v>11778.08</v>
      </c>
      <c r="G3" s="3"/>
      <c r="H3" s="2">
        <f t="shared" ref="H3:H66" si="4">F3*F3</f>
        <v>138723168.48640001</v>
      </c>
      <c r="I3" s="2"/>
      <c r="J3" s="3"/>
      <c r="K3" s="2"/>
      <c r="L3" s="2"/>
      <c r="M3" s="2"/>
      <c r="N3" s="4"/>
      <c r="O3" s="2"/>
      <c r="P3" s="2"/>
      <c r="Q3" s="2"/>
    </row>
    <row r="4" spans="1:17" ht="15" thickBot="1" x14ac:dyDescent="0.35">
      <c r="A4" s="5">
        <v>3</v>
      </c>
      <c r="B4">
        <v>1486</v>
      </c>
      <c r="C4" s="3">
        <f t="shared" si="0"/>
        <v>3.1720188094245563</v>
      </c>
      <c r="D4" s="2">
        <f t="shared" si="1"/>
        <v>6.7294751009421266E-4</v>
      </c>
      <c r="E4" s="3">
        <f t="shared" si="2"/>
        <v>-11764.08</v>
      </c>
      <c r="F4">
        <f t="shared" si="3"/>
        <v>11764.08</v>
      </c>
      <c r="G4" s="3"/>
      <c r="H4" s="2">
        <f t="shared" si="4"/>
        <v>138393578.2464</v>
      </c>
      <c r="I4" s="2"/>
      <c r="J4" s="3"/>
      <c r="K4" s="2"/>
      <c r="L4" s="2"/>
      <c r="M4" s="2"/>
      <c r="N4" s="3"/>
      <c r="O4" s="2"/>
      <c r="P4" s="2"/>
      <c r="Q4" s="2"/>
    </row>
    <row r="5" spans="1:17" ht="15" thickBot="1" x14ac:dyDescent="0.35">
      <c r="A5" s="5">
        <v>4</v>
      </c>
      <c r="B5">
        <v>1517</v>
      </c>
      <c r="C5" s="3">
        <f t="shared" si="0"/>
        <v>3.1809855807867304</v>
      </c>
      <c r="D5" s="2">
        <f t="shared" si="1"/>
        <v>6.5919578114700061E-4</v>
      </c>
      <c r="E5" s="3">
        <f t="shared" si="2"/>
        <v>-11733.08</v>
      </c>
      <c r="F5">
        <f t="shared" si="3"/>
        <v>11733.08</v>
      </c>
      <c r="G5" s="3"/>
      <c r="H5" s="2">
        <f t="shared" si="4"/>
        <v>137665166.28639999</v>
      </c>
      <c r="I5" s="2"/>
      <c r="J5" s="3"/>
      <c r="K5" s="2"/>
      <c r="L5" s="2"/>
      <c r="M5" s="2"/>
      <c r="N5" s="4"/>
      <c r="O5" s="2"/>
      <c r="P5" s="2"/>
      <c r="Q5" s="2"/>
    </row>
    <row r="6" spans="1:17" ht="15" thickBot="1" x14ac:dyDescent="0.35">
      <c r="A6" s="5">
        <v>5</v>
      </c>
      <c r="B6">
        <v>1518</v>
      </c>
      <c r="C6" s="3">
        <f t="shared" si="0"/>
        <v>3.1812717715594614</v>
      </c>
      <c r="D6" s="2">
        <f t="shared" si="1"/>
        <v>6.5876152832674575E-4</v>
      </c>
      <c r="E6" s="3">
        <f t="shared" si="2"/>
        <v>-11732.08</v>
      </c>
      <c r="F6">
        <f t="shared" si="3"/>
        <v>11732.08</v>
      </c>
      <c r="G6" s="3"/>
      <c r="H6" s="2">
        <f t="shared" si="4"/>
        <v>137641701.12639999</v>
      </c>
      <c r="I6" s="2"/>
      <c r="J6" s="3"/>
      <c r="K6" s="2"/>
      <c r="L6" s="2"/>
      <c r="M6" s="2"/>
      <c r="N6" s="4"/>
      <c r="O6" s="2"/>
      <c r="P6" s="2"/>
      <c r="Q6" s="2"/>
    </row>
    <row r="7" spans="1:17" ht="15" thickBot="1" x14ac:dyDescent="0.35">
      <c r="A7" s="5">
        <v>6</v>
      </c>
      <c r="B7">
        <v>1560</v>
      </c>
      <c r="C7" s="3">
        <f t="shared" si="0"/>
        <v>3.1931245983544616</v>
      </c>
      <c r="D7" s="2">
        <f t="shared" si="1"/>
        <v>6.4102564102564103E-4</v>
      </c>
      <c r="E7" s="3">
        <f t="shared" si="2"/>
        <v>-11690.08</v>
      </c>
      <c r="F7">
        <f t="shared" si="3"/>
        <v>11690.08</v>
      </c>
      <c r="G7" s="3"/>
      <c r="H7" s="2">
        <f t="shared" si="4"/>
        <v>136657970.4064</v>
      </c>
      <c r="I7" s="2"/>
      <c r="J7" s="3"/>
      <c r="K7" s="2"/>
      <c r="L7" s="2"/>
      <c r="M7" s="2"/>
      <c r="N7" s="4"/>
      <c r="O7" s="2"/>
      <c r="P7" s="2"/>
      <c r="Q7" s="2"/>
    </row>
    <row r="8" spans="1:17" ht="15" thickBot="1" x14ac:dyDescent="0.35">
      <c r="A8" s="5">
        <v>7</v>
      </c>
      <c r="B8">
        <v>1596</v>
      </c>
      <c r="C8" s="3">
        <f t="shared" si="0"/>
        <v>3.2030328870147105</v>
      </c>
      <c r="D8" s="2">
        <f t="shared" si="1"/>
        <v>6.2656641604010022E-4</v>
      </c>
      <c r="E8" s="3">
        <f t="shared" si="2"/>
        <v>-11654.08</v>
      </c>
      <c r="F8">
        <f t="shared" si="3"/>
        <v>11654.08</v>
      </c>
      <c r="G8" s="3"/>
      <c r="H8" s="2">
        <f t="shared" si="4"/>
        <v>135817580.6464</v>
      </c>
      <c r="I8" s="2"/>
      <c r="J8" s="3"/>
      <c r="K8" s="2"/>
      <c r="L8" s="2"/>
      <c r="M8" s="2"/>
      <c r="N8" s="4"/>
      <c r="O8" s="2"/>
      <c r="P8" s="2"/>
      <c r="Q8" s="2"/>
    </row>
    <row r="9" spans="1:17" ht="15" thickBot="1" x14ac:dyDescent="0.35">
      <c r="A9" s="5">
        <v>8</v>
      </c>
      <c r="B9">
        <v>1598</v>
      </c>
      <c r="C9" s="3">
        <f t="shared" si="0"/>
        <v>3.2035767749779724</v>
      </c>
      <c r="D9" s="2">
        <f t="shared" si="1"/>
        <v>6.2578222778473093E-4</v>
      </c>
      <c r="E9" s="3">
        <f t="shared" si="2"/>
        <v>-11652.08</v>
      </c>
      <c r="F9">
        <f t="shared" si="3"/>
        <v>11652.08</v>
      </c>
      <c r="G9" s="3"/>
      <c r="H9" s="2">
        <f t="shared" si="4"/>
        <v>135770968.32640001</v>
      </c>
      <c r="I9" s="2"/>
      <c r="J9" s="3"/>
      <c r="K9" s="2"/>
      <c r="L9" s="2"/>
      <c r="M9" s="2"/>
      <c r="N9" s="4"/>
      <c r="O9" s="2"/>
      <c r="P9" s="2"/>
      <c r="Q9" s="2"/>
    </row>
    <row r="10" spans="1:17" ht="15" thickBot="1" x14ac:dyDescent="0.35">
      <c r="A10" s="5">
        <v>9</v>
      </c>
      <c r="B10">
        <v>1608</v>
      </c>
      <c r="C10" s="3">
        <f t="shared" si="0"/>
        <v>3.2062860444124324</v>
      </c>
      <c r="D10" s="2">
        <f t="shared" si="1"/>
        <v>6.2189054726368158E-4</v>
      </c>
      <c r="E10" s="3">
        <f t="shared" si="2"/>
        <v>-11642.08</v>
      </c>
      <c r="F10">
        <f t="shared" si="3"/>
        <v>11642.08</v>
      </c>
      <c r="G10" s="3"/>
      <c r="H10" s="2">
        <f t="shared" si="4"/>
        <v>135538026.72639999</v>
      </c>
      <c r="I10" s="2"/>
      <c r="J10" s="3"/>
      <c r="K10" s="2"/>
      <c r="L10" s="2"/>
      <c r="M10" s="8" t="s">
        <v>41</v>
      </c>
      <c r="N10" s="9"/>
      <c r="O10" s="10" t="s">
        <v>44</v>
      </c>
      <c r="P10" s="11"/>
      <c r="Q10" s="12"/>
    </row>
    <row r="11" spans="1:17" ht="15" thickBot="1" x14ac:dyDescent="0.35">
      <c r="A11" s="5">
        <v>10</v>
      </c>
      <c r="B11">
        <v>1611</v>
      </c>
      <c r="C11" s="3">
        <f t="shared" si="0"/>
        <v>3.2070955404192181</v>
      </c>
      <c r="D11" s="2">
        <f t="shared" si="1"/>
        <v>6.207324643078833E-4</v>
      </c>
      <c r="E11" s="3">
        <f t="shared" si="2"/>
        <v>-11639.08</v>
      </c>
      <c r="F11">
        <f t="shared" si="3"/>
        <v>11639.08</v>
      </c>
      <c r="G11" s="3"/>
      <c r="H11" s="2">
        <f t="shared" si="4"/>
        <v>135468183.2464</v>
      </c>
      <c r="I11" s="2"/>
      <c r="J11" s="3"/>
      <c r="K11" s="2"/>
      <c r="L11" s="2"/>
      <c r="M11" s="13" t="s">
        <v>42</v>
      </c>
      <c r="N11" s="14"/>
      <c r="O11" s="10" t="s">
        <v>43</v>
      </c>
      <c r="P11" s="11"/>
      <c r="Q11" s="12"/>
    </row>
    <row r="12" spans="1:17" ht="15" thickBot="1" x14ac:dyDescent="0.35">
      <c r="A12" s="5">
        <v>11</v>
      </c>
      <c r="B12">
        <v>1630</v>
      </c>
      <c r="C12" s="3">
        <f t="shared" si="0"/>
        <v>3.2121876044039577</v>
      </c>
      <c r="D12" s="2">
        <f t="shared" si="1"/>
        <v>6.1349693251533746E-4</v>
      </c>
      <c r="E12" s="3">
        <f t="shared" si="2"/>
        <v>-11620.08</v>
      </c>
      <c r="F12">
        <f t="shared" si="3"/>
        <v>11620.08</v>
      </c>
      <c r="G12" s="3"/>
      <c r="H12" s="2">
        <f t="shared" si="4"/>
        <v>135026259.20640001</v>
      </c>
      <c r="I12" s="2"/>
      <c r="J12" s="3"/>
      <c r="K12" s="2"/>
      <c r="L12" s="2"/>
      <c r="M12" s="2"/>
      <c r="N12" s="4"/>
      <c r="O12" s="2"/>
      <c r="P12" s="2"/>
      <c r="Q12" s="2"/>
    </row>
    <row r="13" spans="1:17" ht="15" thickBot="1" x14ac:dyDescent="0.35">
      <c r="A13" s="5">
        <v>12</v>
      </c>
      <c r="B13">
        <v>1639</v>
      </c>
      <c r="C13" s="3">
        <f t="shared" si="0"/>
        <v>3.2145789535704989</v>
      </c>
      <c r="D13" s="2">
        <f t="shared" si="1"/>
        <v>6.1012812690665037E-4</v>
      </c>
      <c r="E13" s="3">
        <f t="shared" si="2"/>
        <v>-11611.08</v>
      </c>
      <c r="F13">
        <f t="shared" si="3"/>
        <v>11611.08</v>
      </c>
      <c r="G13" s="3"/>
      <c r="H13" s="2">
        <f t="shared" si="4"/>
        <v>134817178.76640001</v>
      </c>
      <c r="I13" s="2"/>
      <c r="J13" s="3"/>
      <c r="K13" s="2"/>
      <c r="L13" s="2"/>
      <c r="M13" s="2"/>
      <c r="N13" s="4"/>
      <c r="O13" s="2"/>
      <c r="P13" s="2"/>
      <c r="Q13" s="2"/>
    </row>
    <row r="14" spans="1:17" ht="15" thickBot="1" x14ac:dyDescent="0.35">
      <c r="A14" s="5">
        <v>13</v>
      </c>
      <c r="B14">
        <v>1647</v>
      </c>
      <c r="C14" s="3">
        <f t="shared" si="0"/>
        <v>3.2166935991697545</v>
      </c>
      <c r="D14" s="2">
        <f t="shared" si="1"/>
        <v>6.0716454159077113E-4</v>
      </c>
      <c r="E14" s="3">
        <f t="shared" si="2"/>
        <v>-11603.08</v>
      </c>
      <c r="F14">
        <f t="shared" si="3"/>
        <v>11603.08</v>
      </c>
      <c r="G14" s="3"/>
      <c r="H14" s="2">
        <f t="shared" si="4"/>
        <v>134631465.48640001</v>
      </c>
      <c r="I14" s="2"/>
      <c r="J14" s="3"/>
      <c r="K14" s="2"/>
      <c r="L14" s="2"/>
      <c r="M14" s="2"/>
      <c r="N14" s="4"/>
      <c r="O14" s="2"/>
      <c r="P14" s="2"/>
      <c r="Q14" s="2"/>
    </row>
    <row r="15" spans="1:17" ht="15" thickBot="1" x14ac:dyDescent="0.35">
      <c r="A15" s="5">
        <v>14</v>
      </c>
      <c r="B15">
        <v>1682</v>
      </c>
      <c r="C15" s="3">
        <f t="shared" si="0"/>
        <v>3.2258259914618934</v>
      </c>
      <c r="D15" s="2">
        <f t="shared" si="1"/>
        <v>5.9453032104637331E-4</v>
      </c>
      <c r="E15" s="3">
        <f t="shared" si="2"/>
        <v>-11568.08</v>
      </c>
      <c r="F15">
        <f t="shared" si="3"/>
        <v>11568.08</v>
      </c>
      <c r="G15" s="3"/>
      <c r="H15" s="2">
        <f t="shared" si="4"/>
        <v>133820474.8864</v>
      </c>
      <c r="I15" s="2"/>
      <c r="J15" s="3"/>
      <c r="K15" s="2"/>
      <c r="L15" s="2"/>
      <c r="M15" s="2"/>
      <c r="N15" s="4"/>
      <c r="O15" s="2"/>
      <c r="P15" s="2"/>
      <c r="Q15" s="2"/>
    </row>
    <row r="16" spans="1:17" ht="15" thickBot="1" x14ac:dyDescent="0.35">
      <c r="A16" s="5">
        <v>15</v>
      </c>
      <c r="B16">
        <v>1691</v>
      </c>
      <c r="C16" s="3">
        <f t="shared" si="0"/>
        <v>3.2281436075977417</v>
      </c>
      <c r="D16" s="2">
        <f t="shared" si="1"/>
        <v>5.9136605558840927E-4</v>
      </c>
      <c r="E16" s="3">
        <f t="shared" si="2"/>
        <v>-11559.08</v>
      </c>
      <c r="F16">
        <f t="shared" si="3"/>
        <v>11559.08</v>
      </c>
      <c r="G16" s="3"/>
      <c r="H16" s="2">
        <f t="shared" si="4"/>
        <v>133612330.4464</v>
      </c>
      <c r="I16" s="2"/>
      <c r="J16" s="3"/>
      <c r="K16" s="2"/>
      <c r="L16" s="2"/>
      <c r="M16" s="2"/>
      <c r="N16" s="4"/>
      <c r="O16" s="2"/>
      <c r="P16" s="2"/>
      <c r="Q16" s="2"/>
    </row>
    <row r="17" spans="1:17" ht="15" thickBot="1" x14ac:dyDescent="0.35">
      <c r="A17" s="5">
        <v>16</v>
      </c>
      <c r="B17">
        <v>1697</v>
      </c>
      <c r="C17" s="3">
        <f t="shared" si="0"/>
        <v>3.2296818423176759</v>
      </c>
      <c r="D17" s="2">
        <f t="shared" si="1"/>
        <v>5.8927519151443723E-4</v>
      </c>
      <c r="E17" s="3">
        <f t="shared" si="2"/>
        <v>-11553.08</v>
      </c>
      <c r="F17">
        <f t="shared" si="3"/>
        <v>11553.08</v>
      </c>
      <c r="G17" s="3"/>
      <c r="H17" s="2">
        <f t="shared" si="4"/>
        <v>133473657.48639999</v>
      </c>
      <c r="I17" s="2"/>
      <c r="J17" s="3"/>
      <c r="K17" s="2"/>
      <c r="L17" s="2"/>
      <c r="M17" s="2"/>
      <c r="N17" s="4"/>
      <c r="O17" s="2"/>
      <c r="P17" s="2"/>
      <c r="Q17" s="2"/>
    </row>
    <row r="18" spans="1:17" ht="15" thickBot="1" x14ac:dyDescent="0.35">
      <c r="A18" s="5">
        <v>17</v>
      </c>
      <c r="B18">
        <v>1704</v>
      </c>
      <c r="C18" s="3">
        <f t="shared" si="0"/>
        <v>3.2314695904306814</v>
      </c>
      <c r="D18" s="2">
        <f t="shared" si="1"/>
        <v>5.8685446009389673E-4</v>
      </c>
      <c r="E18" s="3">
        <f t="shared" si="2"/>
        <v>-11546.08</v>
      </c>
      <c r="F18">
        <f t="shared" si="3"/>
        <v>11546.08</v>
      </c>
      <c r="G18" s="3"/>
      <c r="H18" s="2">
        <f t="shared" si="4"/>
        <v>133311963.3664</v>
      </c>
      <c r="I18" s="2"/>
      <c r="J18" s="3"/>
      <c r="K18" s="2"/>
      <c r="L18" s="2"/>
      <c r="M18" s="2"/>
      <c r="N18" s="4"/>
      <c r="O18" s="2"/>
      <c r="P18" s="2"/>
      <c r="Q18" s="2"/>
    </row>
    <row r="19" spans="1:17" ht="15" thickBot="1" x14ac:dyDescent="0.35">
      <c r="A19" s="5">
        <v>18</v>
      </c>
      <c r="B19">
        <v>1707</v>
      </c>
      <c r="C19" s="3">
        <f t="shared" si="0"/>
        <v>3.2322335211147335</v>
      </c>
      <c r="D19" s="2">
        <f t="shared" si="1"/>
        <v>5.8582308142940832E-4</v>
      </c>
      <c r="E19" s="3">
        <f t="shared" si="2"/>
        <v>-11543.08</v>
      </c>
      <c r="F19">
        <f t="shared" si="3"/>
        <v>11543.08</v>
      </c>
      <c r="G19" s="3"/>
      <c r="H19" s="2">
        <f t="shared" si="4"/>
        <v>133242695.8864</v>
      </c>
      <c r="I19" s="2"/>
      <c r="J19" s="3"/>
      <c r="K19" s="2"/>
      <c r="L19" s="2"/>
      <c r="M19" s="2"/>
      <c r="N19" s="4"/>
      <c r="O19" s="2"/>
      <c r="P19" s="2"/>
      <c r="Q19" s="2"/>
    </row>
    <row r="20" spans="1:17" ht="15" thickBot="1" x14ac:dyDescent="0.35">
      <c r="A20" s="5">
        <v>19</v>
      </c>
      <c r="B20">
        <v>1711</v>
      </c>
      <c r="C20" s="3">
        <f t="shared" si="0"/>
        <v>3.2332500095411003</v>
      </c>
      <c r="D20" s="2">
        <f t="shared" si="1"/>
        <v>5.8445353594389242E-4</v>
      </c>
      <c r="E20" s="3">
        <f t="shared" si="2"/>
        <v>-11539.08</v>
      </c>
      <c r="F20">
        <f t="shared" si="3"/>
        <v>11539.08</v>
      </c>
      <c r="G20" s="3"/>
      <c r="H20" s="2">
        <f t="shared" si="4"/>
        <v>133150367.2464</v>
      </c>
      <c r="I20" s="2"/>
      <c r="J20" s="3"/>
      <c r="K20" s="2"/>
      <c r="L20" s="2"/>
      <c r="M20" s="2"/>
      <c r="N20" s="4"/>
      <c r="O20" s="2"/>
      <c r="P20" s="2"/>
      <c r="Q20" s="2"/>
    </row>
    <row r="21" spans="1:17" ht="15" thickBot="1" x14ac:dyDescent="0.35">
      <c r="A21" s="5">
        <v>20</v>
      </c>
      <c r="B21">
        <v>1713</v>
      </c>
      <c r="C21" s="3">
        <f t="shared" si="0"/>
        <v>3.2337573629655103</v>
      </c>
      <c r="D21" s="2">
        <f t="shared" si="1"/>
        <v>5.837711617046118E-4</v>
      </c>
      <c r="E21" s="3">
        <f t="shared" si="2"/>
        <v>-11537.08</v>
      </c>
      <c r="F21">
        <f t="shared" si="3"/>
        <v>11537.08</v>
      </c>
      <c r="G21" s="3"/>
      <c r="H21" s="2">
        <f t="shared" si="4"/>
        <v>133104214.92639999</v>
      </c>
      <c r="I21" s="2"/>
      <c r="J21" s="3"/>
      <c r="K21" s="2"/>
      <c r="L21" s="2"/>
      <c r="M21" s="2"/>
      <c r="N21" s="3"/>
      <c r="O21" s="2"/>
      <c r="P21" s="2"/>
      <c r="Q21" s="2"/>
    </row>
    <row r="22" spans="1:17" ht="15" thickBot="1" x14ac:dyDescent="0.35">
      <c r="A22" s="5">
        <v>21</v>
      </c>
      <c r="B22">
        <v>1722</v>
      </c>
      <c r="C22" s="3">
        <f t="shared" si="0"/>
        <v>3.2360331471176358</v>
      </c>
      <c r="D22" s="2">
        <f t="shared" si="1"/>
        <v>5.8072009291521487E-4</v>
      </c>
      <c r="E22" s="3">
        <f t="shared" si="2"/>
        <v>-11528.08</v>
      </c>
      <c r="F22">
        <f t="shared" si="3"/>
        <v>11528.08</v>
      </c>
      <c r="G22" s="3"/>
      <c r="H22" s="2">
        <f t="shared" si="4"/>
        <v>132896628.48639999</v>
      </c>
      <c r="I22" s="2"/>
      <c r="J22" s="3"/>
      <c r="K22" s="2"/>
      <c r="L22" s="2"/>
      <c r="M22" s="2"/>
      <c r="N22" s="4"/>
      <c r="O22" s="2"/>
      <c r="P22" s="2"/>
      <c r="Q22" s="2"/>
    </row>
    <row r="23" spans="1:17" ht="15" thickBot="1" x14ac:dyDescent="0.35">
      <c r="A23" s="5">
        <v>22</v>
      </c>
      <c r="B23">
        <v>1731</v>
      </c>
      <c r="C23" s="3">
        <f t="shared" si="0"/>
        <v>3.238297067875394</v>
      </c>
      <c r="D23" s="2">
        <f t="shared" si="1"/>
        <v>5.7770075101097628E-4</v>
      </c>
      <c r="E23" s="3">
        <f t="shared" si="2"/>
        <v>-11519.08</v>
      </c>
      <c r="F23">
        <f t="shared" si="3"/>
        <v>11519.08</v>
      </c>
      <c r="G23" s="3"/>
      <c r="H23" s="2">
        <f t="shared" si="4"/>
        <v>132689204.0464</v>
      </c>
      <c r="I23" s="2"/>
      <c r="J23" s="3"/>
      <c r="K23" s="2"/>
      <c r="L23" s="2"/>
      <c r="M23" s="2"/>
      <c r="N23" s="4"/>
      <c r="O23" s="2"/>
      <c r="P23" s="2"/>
      <c r="Q23" s="2"/>
    </row>
    <row r="24" spans="1:17" ht="15" thickBot="1" x14ac:dyDescent="0.35">
      <c r="A24" s="5">
        <v>23</v>
      </c>
      <c r="B24">
        <v>1748</v>
      </c>
      <c r="C24" s="3">
        <f t="shared" si="0"/>
        <v>3.2425414282983844</v>
      </c>
      <c r="D24" s="2">
        <f t="shared" si="1"/>
        <v>5.7208237986270023E-4</v>
      </c>
      <c r="E24" s="3">
        <f t="shared" si="2"/>
        <v>-11502.08</v>
      </c>
      <c r="F24">
        <f t="shared" si="3"/>
        <v>11502.08</v>
      </c>
      <c r="G24" s="3"/>
      <c r="H24" s="2">
        <f t="shared" si="4"/>
        <v>132297844.3264</v>
      </c>
      <c r="I24" s="2"/>
      <c r="J24" s="3"/>
      <c r="K24" s="2"/>
      <c r="L24" s="2"/>
      <c r="M24" s="2"/>
      <c r="N24" s="4"/>
      <c r="O24" s="2"/>
      <c r="P24" s="2"/>
      <c r="Q24" s="2"/>
    </row>
    <row r="25" spans="1:17" ht="15" thickBot="1" x14ac:dyDescent="0.35">
      <c r="A25" s="5">
        <v>24</v>
      </c>
      <c r="B25">
        <v>1785</v>
      </c>
      <c r="C25" s="3">
        <f t="shared" si="0"/>
        <v>3.2516382204482119</v>
      </c>
      <c r="D25" s="2">
        <f t="shared" si="1"/>
        <v>5.602240896358543E-4</v>
      </c>
      <c r="E25" s="3">
        <f t="shared" si="2"/>
        <v>-11465.08</v>
      </c>
      <c r="F25">
        <f t="shared" si="3"/>
        <v>11465.08</v>
      </c>
      <c r="G25" s="3"/>
      <c r="H25" s="2">
        <f t="shared" si="4"/>
        <v>131448059.4064</v>
      </c>
      <c r="I25" s="2"/>
      <c r="J25" s="3"/>
      <c r="K25" s="2"/>
      <c r="L25" s="2"/>
      <c r="M25" s="2"/>
      <c r="N25" s="4"/>
      <c r="O25" s="2"/>
      <c r="P25" s="2"/>
      <c r="Q25" s="2"/>
    </row>
    <row r="26" spans="1:17" ht="15" thickBot="1" x14ac:dyDescent="0.35">
      <c r="A26" s="5">
        <v>25</v>
      </c>
      <c r="B26">
        <v>1785</v>
      </c>
      <c r="C26" s="3">
        <f t="shared" si="0"/>
        <v>3.2516382204482119</v>
      </c>
      <c r="D26" s="2">
        <f t="shared" si="1"/>
        <v>5.602240896358543E-4</v>
      </c>
      <c r="E26" s="3">
        <f t="shared" si="2"/>
        <v>-11465.08</v>
      </c>
      <c r="F26">
        <f t="shared" si="3"/>
        <v>11465.08</v>
      </c>
      <c r="G26" s="3"/>
      <c r="H26" s="2">
        <f t="shared" si="4"/>
        <v>131448059.4064</v>
      </c>
      <c r="I26" s="2"/>
      <c r="J26" s="3"/>
      <c r="K26" s="2"/>
      <c r="L26" s="2"/>
      <c r="M26" s="2"/>
      <c r="N26" s="4"/>
      <c r="O26" s="2"/>
      <c r="P26" s="2"/>
      <c r="Q26" s="2"/>
    </row>
    <row r="27" spans="1:17" ht="15" thickBot="1" x14ac:dyDescent="0.35">
      <c r="A27" s="5">
        <v>26</v>
      </c>
      <c r="B27">
        <v>1803</v>
      </c>
      <c r="C27" s="3">
        <f t="shared" si="0"/>
        <v>3.2559957267224018</v>
      </c>
      <c r="D27" s="2">
        <f t="shared" si="1"/>
        <v>5.5463117027176932E-4</v>
      </c>
      <c r="E27" s="3">
        <f t="shared" si="2"/>
        <v>-11447.08</v>
      </c>
      <c r="F27">
        <f t="shared" si="3"/>
        <v>11447.08</v>
      </c>
      <c r="G27" s="3"/>
      <c r="H27" s="2">
        <f t="shared" si="4"/>
        <v>131035640.5264</v>
      </c>
      <c r="I27" s="2"/>
      <c r="J27" s="3"/>
      <c r="K27" s="2"/>
      <c r="L27" s="2"/>
      <c r="M27" s="2"/>
      <c r="N27" s="4"/>
      <c r="O27" s="2"/>
      <c r="P27" s="2"/>
      <c r="Q27" s="2"/>
    </row>
    <row r="28" spans="1:17" ht="15" thickBot="1" x14ac:dyDescent="0.35">
      <c r="A28" s="5">
        <v>27</v>
      </c>
      <c r="B28">
        <v>1807</v>
      </c>
      <c r="C28" s="3">
        <f t="shared" si="0"/>
        <v>3.2569581525609319</v>
      </c>
      <c r="D28" s="2">
        <f t="shared" si="1"/>
        <v>5.5340343110127279E-4</v>
      </c>
      <c r="E28" s="3">
        <f t="shared" si="2"/>
        <v>-11443.08</v>
      </c>
      <c r="F28">
        <f t="shared" si="3"/>
        <v>11443.08</v>
      </c>
      <c r="G28" s="3"/>
      <c r="H28" s="2">
        <f t="shared" si="4"/>
        <v>130944079.8864</v>
      </c>
      <c r="I28" s="2"/>
      <c r="J28" s="3"/>
      <c r="K28" s="2"/>
      <c r="L28" s="2"/>
      <c r="M28" s="2"/>
      <c r="N28" s="3"/>
      <c r="O28" s="2"/>
      <c r="P28" s="2"/>
      <c r="Q28" s="2"/>
    </row>
    <row r="29" spans="1:17" ht="15" thickBot="1" x14ac:dyDescent="0.35">
      <c r="A29" s="5">
        <v>28</v>
      </c>
      <c r="B29">
        <v>1825</v>
      </c>
      <c r="C29" s="3">
        <f t="shared" si="0"/>
        <v>3.2612628687924934</v>
      </c>
      <c r="D29" s="2">
        <f t="shared" si="1"/>
        <v>5.4794520547945202E-4</v>
      </c>
      <c r="E29" s="3">
        <f t="shared" si="2"/>
        <v>-11425.08</v>
      </c>
      <c r="F29">
        <f t="shared" si="3"/>
        <v>11425.08</v>
      </c>
      <c r="G29" s="3"/>
      <c r="H29" s="2">
        <f t="shared" si="4"/>
        <v>130532453.0064</v>
      </c>
      <c r="I29" s="2"/>
      <c r="J29" s="3"/>
      <c r="K29" s="2"/>
      <c r="L29" s="2"/>
      <c r="M29" s="2"/>
      <c r="N29" s="4"/>
      <c r="O29" s="2"/>
      <c r="P29" s="2"/>
      <c r="Q29" s="2"/>
    </row>
    <row r="30" spans="1:17" ht="15" thickBot="1" x14ac:dyDescent="0.35">
      <c r="A30" s="5">
        <v>29</v>
      </c>
      <c r="B30">
        <v>1829</v>
      </c>
      <c r="C30" s="3">
        <f t="shared" si="0"/>
        <v>3.2622137054764169</v>
      </c>
      <c r="D30" s="2">
        <f t="shared" si="1"/>
        <v>5.4674685620557679E-4</v>
      </c>
      <c r="E30" s="3">
        <f t="shared" si="2"/>
        <v>-11421.08</v>
      </c>
      <c r="F30">
        <f t="shared" si="3"/>
        <v>11421.08</v>
      </c>
      <c r="G30" s="3"/>
      <c r="H30" s="2">
        <f t="shared" si="4"/>
        <v>130441068.3664</v>
      </c>
      <c r="I30" s="2"/>
      <c r="J30" s="3"/>
      <c r="K30" s="2"/>
      <c r="L30" s="2"/>
      <c r="M30" s="2"/>
      <c r="N30" s="4"/>
      <c r="O30" s="2"/>
      <c r="P30" s="2"/>
      <c r="Q30" s="2"/>
    </row>
    <row r="31" spans="1:17" ht="15" thickBot="1" x14ac:dyDescent="0.35">
      <c r="A31" s="5">
        <v>30</v>
      </c>
      <c r="B31">
        <v>1836</v>
      </c>
      <c r="C31" s="3">
        <f t="shared" si="0"/>
        <v>3.2638726768652235</v>
      </c>
      <c r="D31" s="2">
        <f t="shared" si="1"/>
        <v>5.4466230936819177E-4</v>
      </c>
      <c r="E31" s="3">
        <f t="shared" si="2"/>
        <v>-11414.08</v>
      </c>
      <c r="F31">
        <f t="shared" si="3"/>
        <v>11414.08</v>
      </c>
      <c r="G31" s="3"/>
      <c r="H31" s="2">
        <f t="shared" si="4"/>
        <v>130281222.2464</v>
      </c>
      <c r="I31" s="2"/>
      <c r="J31" s="3"/>
      <c r="K31" s="2"/>
      <c r="L31" s="2"/>
      <c r="M31" s="2"/>
      <c r="N31" s="4"/>
      <c r="O31" s="2"/>
      <c r="P31" s="2"/>
      <c r="Q31" s="2"/>
    </row>
    <row r="32" spans="1:17" ht="15" thickBot="1" x14ac:dyDescent="0.35">
      <c r="A32" s="5">
        <v>31</v>
      </c>
      <c r="B32">
        <v>1838</v>
      </c>
      <c r="C32" s="3">
        <f t="shared" si="0"/>
        <v>3.2643455070500926</v>
      </c>
      <c r="D32" s="2">
        <f t="shared" si="1"/>
        <v>5.4406964091403701E-4</v>
      </c>
      <c r="E32" s="3">
        <f t="shared" si="2"/>
        <v>-11412.08</v>
      </c>
      <c r="F32">
        <f t="shared" si="3"/>
        <v>11412.08</v>
      </c>
      <c r="G32" s="3"/>
      <c r="H32" s="2">
        <f t="shared" si="4"/>
        <v>130235569.92639999</v>
      </c>
      <c r="I32" s="2"/>
      <c r="J32" s="3"/>
      <c r="K32" s="2"/>
      <c r="L32" s="2"/>
      <c r="M32" s="2"/>
      <c r="N32" s="4"/>
      <c r="O32" s="2"/>
      <c r="P32" s="2"/>
      <c r="Q32" s="2"/>
    </row>
    <row r="33" spans="1:17" ht="15" thickBot="1" x14ac:dyDescent="0.35">
      <c r="A33" s="5">
        <v>32</v>
      </c>
      <c r="B33">
        <v>1839</v>
      </c>
      <c r="C33" s="3">
        <f t="shared" si="0"/>
        <v>3.2645817292380777</v>
      </c>
      <c r="D33" s="2">
        <f t="shared" si="1"/>
        <v>5.4377379010331697E-4</v>
      </c>
      <c r="E33" s="3">
        <f t="shared" si="2"/>
        <v>-11411.08</v>
      </c>
      <c r="F33">
        <f t="shared" si="3"/>
        <v>11411.08</v>
      </c>
      <c r="G33" s="3"/>
      <c r="H33" s="2">
        <f t="shared" si="4"/>
        <v>130212746.76639999</v>
      </c>
      <c r="I33" s="2"/>
      <c r="J33" s="3"/>
      <c r="K33" s="2"/>
      <c r="L33" s="2"/>
      <c r="M33" s="2"/>
      <c r="N33" s="4"/>
      <c r="O33" s="2"/>
      <c r="P33" s="2"/>
      <c r="Q33" s="2"/>
    </row>
    <row r="34" spans="1:17" ht="15" thickBot="1" x14ac:dyDescent="0.35">
      <c r="A34" s="5">
        <v>33</v>
      </c>
      <c r="B34">
        <v>1859</v>
      </c>
      <c r="C34" s="3">
        <f t="shared" ref="C34:C65" si="5">LOG(B34)</f>
        <v>3.2692793897718984</v>
      </c>
      <c r="D34" s="2">
        <f t="shared" ref="D34:D65" si="6">1/B34</f>
        <v>5.3792361484669173E-4</v>
      </c>
      <c r="E34" s="3">
        <f t="shared" si="2"/>
        <v>-11391.08</v>
      </c>
      <c r="F34">
        <f t="shared" si="3"/>
        <v>11391.08</v>
      </c>
      <c r="G34" s="3"/>
      <c r="H34" s="2">
        <f t="shared" si="4"/>
        <v>129756703.56639999</v>
      </c>
      <c r="I34" s="2"/>
      <c r="J34" s="3"/>
      <c r="K34" s="2"/>
      <c r="L34" s="2"/>
      <c r="M34" s="2"/>
      <c r="N34" s="4"/>
      <c r="O34" s="2"/>
      <c r="P34" s="2"/>
      <c r="Q34" s="2"/>
    </row>
    <row r="35" spans="1:17" ht="15" thickBot="1" x14ac:dyDescent="0.35">
      <c r="A35" s="5">
        <v>34</v>
      </c>
      <c r="B35">
        <v>1861</v>
      </c>
      <c r="C35" s="3">
        <f t="shared" si="5"/>
        <v>3.2697463731307672</v>
      </c>
      <c r="D35" s="2">
        <f t="shared" si="6"/>
        <v>5.3734551316496511E-4</v>
      </c>
      <c r="E35" s="3">
        <f t="shared" si="2"/>
        <v>-11389.08</v>
      </c>
      <c r="F35">
        <f t="shared" si="3"/>
        <v>11389.08</v>
      </c>
      <c r="G35" s="3"/>
      <c r="H35" s="2">
        <f t="shared" si="4"/>
        <v>129711143.2464</v>
      </c>
      <c r="I35" s="2"/>
      <c r="J35" s="3"/>
      <c r="K35" s="2"/>
      <c r="L35" s="2"/>
      <c r="M35" s="2"/>
      <c r="N35" s="4"/>
      <c r="O35" s="2"/>
      <c r="P35" s="2"/>
      <c r="Q35" s="2"/>
    </row>
    <row r="36" spans="1:17" ht="15" thickBot="1" x14ac:dyDescent="0.35">
      <c r="A36" s="5">
        <v>35</v>
      </c>
      <c r="B36">
        <v>1867</v>
      </c>
      <c r="C36" s="3">
        <f t="shared" si="5"/>
        <v>3.2711443179490782</v>
      </c>
      <c r="D36" s="2">
        <f t="shared" si="6"/>
        <v>5.3561863952865559E-4</v>
      </c>
      <c r="E36" s="3">
        <f t="shared" si="2"/>
        <v>-11383.08</v>
      </c>
      <c r="F36">
        <f t="shared" si="3"/>
        <v>11383.08</v>
      </c>
      <c r="G36" s="3"/>
      <c r="H36" s="2">
        <f t="shared" si="4"/>
        <v>129574510.28640001</v>
      </c>
      <c r="I36" s="2"/>
      <c r="J36" s="3"/>
      <c r="K36" s="2"/>
      <c r="L36" s="2"/>
      <c r="M36" s="2"/>
      <c r="N36" s="4"/>
      <c r="O36" s="2"/>
      <c r="P36" s="2"/>
      <c r="Q36" s="2"/>
    </row>
    <row r="37" spans="1:17" ht="15" thickBot="1" x14ac:dyDescent="0.35">
      <c r="A37" s="5">
        <v>36</v>
      </c>
      <c r="B37">
        <v>1874</v>
      </c>
      <c r="C37" s="3">
        <f t="shared" si="5"/>
        <v>3.2727695865517594</v>
      </c>
      <c r="D37" s="2">
        <f t="shared" si="6"/>
        <v>5.3361792956243333E-4</v>
      </c>
      <c r="E37" s="3">
        <f t="shared" si="2"/>
        <v>-11376.08</v>
      </c>
      <c r="F37">
        <f t="shared" si="3"/>
        <v>11376.08</v>
      </c>
      <c r="G37" s="3"/>
      <c r="H37" s="2">
        <f t="shared" si="4"/>
        <v>129415196.1664</v>
      </c>
      <c r="I37" s="2"/>
      <c r="J37" s="3"/>
      <c r="K37" s="2"/>
      <c r="L37" s="2"/>
      <c r="M37" s="2"/>
      <c r="N37" s="4"/>
      <c r="O37" s="2"/>
      <c r="P37" s="2"/>
      <c r="Q37" s="2"/>
    </row>
    <row r="38" spans="1:17" ht="15" thickBot="1" x14ac:dyDescent="0.35">
      <c r="A38" s="5">
        <v>37</v>
      </c>
      <c r="B38">
        <v>1880</v>
      </c>
      <c r="C38" s="3">
        <f t="shared" si="5"/>
        <v>3.27415784926368</v>
      </c>
      <c r="D38" s="2">
        <f t="shared" si="6"/>
        <v>5.3191489361702129E-4</v>
      </c>
      <c r="E38" s="3">
        <f t="shared" si="2"/>
        <v>-11370.08</v>
      </c>
      <c r="F38">
        <f t="shared" si="3"/>
        <v>11370.08</v>
      </c>
      <c r="G38" s="3"/>
      <c r="H38" s="2">
        <f t="shared" si="4"/>
        <v>129278719.20639999</v>
      </c>
      <c r="I38" s="2"/>
      <c r="J38" s="3"/>
      <c r="K38" s="2"/>
      <c r="L38" s="2"/>
      <c r="M38" s="2"/>
      <c r="N38" s="3"/>
      <c r="O38" s="2"/>
      <c r="P38" s="2"/>
      <c r="Q38" s="2"/>
    </row>
    <row r="39" spans="1:17" ht="15" thickBot="1" x14ac:dyDescent="0.35">
      <c r="A39" s="5">
        <v>38</v>
      </c>
      <c r="B39">
        <v>1891</v>
      </c>
      <c r="C39" s="3">
        <f t="shared" si="5"/>
        <v>3.2766915288450398</v>
      </c>
      <c r="D39" s="2">
        <f t="shared" si="6"/>
        <v>5.2882072977260709E-4</v>
      </c>
      <c r="E39" s="3">
        <f t="shared" si="2"/>
        <v>-11359.08</v>
      </c>
      <c r="F39">
        <f t="shared" si="3"/>
        <v>11359.08</v>
      </c>
      <c r="G39" s="3"/>
      <c r="H39" s="2">
        <f t="shared" si="4"/>
        <v>129028698.4464</v>
      </c>
      <c r="I39" s="2"/>
      <c r="J39" s="3"/>
      <c r="K39" s="2"/>
      <c r="L39" s="2"/>
      <c r="M39" s="2"/>
      <c r="N39" s="4"/>
      <c r="O39" s="2"/>
      <c r="P39" s="2"/>
      <c r="Q39" s="2"/>
    </row>
    <row r="40" spans="1:17" ht="15" thickBot="1" x14ac:dyDescent="0.35">
      <c r="A40" s="5">
        <v>39</v>
      </c>
      <c r="B40">
        <v>1929</v>
      </c>
      <c r="C40" s="3">
        <f t="shared" si="5"/>
        <v>3.2853322276438846</v>
      </c>
      <c r="D40" s="2">
        <f t="shared" si="6"/>
        <v>5.184033177812338E-4</v>
      </c>
      <c r="E40" s="3">
        <f t="shared" si="2"/>
        <v>-11321.08</v>
      </c>
      <c r="F40">
        <f t="shared" si="3"/>
        <v>11321.08</v>
      </c>
      <c r="G40" s="3"/>
      <c r="H40" s="2">
        <f t="shared" si="4"/>
        <v>128166852.3664</v>
      </c>
      <c r="I40" s="2"/>
      <c r="J40" s="3"/>
      <c r="K40" s="2"/>
      <c r="L40" s="2"/>
      <c r="M40" s="2"/>
      <c r="N40" s="3"/>
      <c r="O40" s="2"/>
      <c r="P40" s="2"/>
      <c r="Q40" s="2"/>
    </row>
    <row r="41" spans="1:17" ht="15" thickBot="1" x14ac:dyDescent="0.35">
      <c r="A41" s="5">
        <v>40</v>
      </c>
      <c r="B41">
        <v>1934</v>
      </c>
      <c r="C41" s="3">
        <f t="shared" si="5"/>
        <v>3.2864564697469829</v>
      </c>
      <c r="D41" s="2">
        <f t="shared" si="6"/>
        <v>5.1706308169596695E-4</v>
      </c>
      <c r="E41" s="3">
        <f t="shared" si="2"/>
        <v>-11316.08</v>
      </c>
      <c r="F41">
        <f t="shared" si="3"/>
        <v>11316.08</v>
      </c>
      <c r="G41" s="3"/>
      <c r="H41" s="2">
        <f t="shared" si="4"/>
        <v>128053666.56639999</v>
      </c>
      <c r="I41" s="2"/>
      <c r="J41" s="3"/>
      <c r="K41" s="2"/>
      <c r="L41" s="2"/>
      <c r="M41" s="2"/>
      <c r="N41" s="4"/>
      <c r="O41" s="2"/>
      <c r="P41" s="2"/>
      <c r="Q41" s="2"/>
    </row>
    <row r="42" spans="1:17" ht="15" thickBot="1" x14ac:dyDescent="0.35">
      <c r="A42" s="5">
        <v>41</v>
      </c>
      <c r="B42">
        <v>1934</v>
      </c>
      <c r="C42" s="3">
        <f t="shared" si="5"/>
        <v>3.2864564697469829</v>
      </c>
      <c r="D42" s="2">
        <f t="shared" si="6"/>
        <v>5.1706308169596695E-4</v>
      </c>
      <c r="E42" s="3">
        <f t="shared" si="2"/>
        <v>-11316.08</v>
      </c>
      <c r="F42">
        <f t="shared" si="3"/>
        <v>11316.08</v>
      </c>
      <c r="G42" s="3"/>
      <c r="H42" s="2">
        <f t="shared" si="4"/>
        <v>128053666.56639999</v>
      </c>
      <c r="I42" s="2"/>
      <c r="J42" s="3"/>
      <c r="K42" s="2"/>
      <c r="L42" s="2"/>
      <c r="M42" s="2"/>
      <c r="N42" s="4"/>
      <c r="O42" s="2"/>
      <c r="P42" s="2"/>
      <c r="Q42" s="2"/>
    </row>
    <row r="43" spans="1:17" ht="15" thickBot="1" x14ac:dyDescent="0.35">
      <c r="A43" s="5">
        <v>42</v>
      </c>
      <c r="B43">
        <v>1937</v>
      </c>
      <c r="C43" s="3">
        <f t="shared" si="5"/>
        <v>3.287129620719111</v>
      </c>
      <c r="D43" s="2">
        <f t="shared" si="6"/>
        <v>5.1626226122870422E-4</v>
      </c>
      <c r="E43" s="3">
        <f t="shared" si="2"/>
        <v>-11313.08</v>
      </c>
      <c r="F43">
        <f t="shared" si="3"/>
        <v>11313.08</v>
      </c>
      <c r="G43" s="3"/>
      <c r="H43" s="2">
        <f t="shared" si="4"/>
        <v>127985779.0864</v>
      </c>
      <c r="I43" s="2"/>
      <c r="J43" s="3"/>
      <c r="K43" s="2"/>
      <c r="L43" s="2"/>
      <c r="M43" s="2"/>
      <c r="N43" s="4"/>
      <c r="O43" s="2"/>
      <c r="P43" s="2"/>
      <c r="Q43" s="2"/>
    </row>
    <row r="44" spans="1:17" ht="15" thickBot="1" x14ac:dyDescent="0.35">
      <c r="A44" s="5">
        <v>43</v>
      </c>
      <c r="B44">
        <v>1938</v>
      </c>
      <c r="C44" s="3">
        <f t="shared" si="5"/>
        <v>3.2873537727147464</v>
      </c>
      <c r="D44" s="2">
        <f t="shared" si="6"/>
        <v>5.1599587203302369E-4</v>
      </c>
      <c r="E44" s="3">
        <f t="shared" si="2"/>
        <v>-11312.08</v>
      </c>
      <c r="F44">
        <f t="shared" si="3"/>
        <v>11312.08</v>
      </c>
      <c r="G44" s="3"/>
      <c r="H44" s="2">
        <f t="shared" si="4"/>
        <v>127963153.92639999</v>
      </c>
      <c r="I44" s="2"/>
      <c r="J44" s="3"/>
      <c r="K44" s="2"/>
      <c r="L44" s="2"/>
      <c r="M44" s="2"/>
      <c r="N44" s="4"/>
      <c r="O44" s="2"/>
      <c r="P44" s="2"/>
      <c r="Q44" s="2"/>
    </row>
    <row r="45" spans="1:17" ht="15" thickBot="1" x14ac:dyDescent="0.35">
      <c r="A45" s="5">
        <v>44</v>
      </c>
      <c r="B45">
        <v>1944</v>
      </c>
      <c r="C45" s="3">
        <f t="shared" si="5"/>
        <v>3.2886962605902559</v>
      </c>
      <c r="D45" s="2">
        <f t="shared" si="6"/>
        <v>5.1440329218107E-4</v>
      </c>
      <c r="E45" s="3">
        <f t="shared" si="2"/>
        <v>-11306.08</v>
      </c>
      <c r="F45">
        <f t="shared" si="3"/>
        <v>11306.08</v>
      </c>
      <c r="G45" s="3"/>
      <c r="H45" s="2">
        <f t="shared" si="4"/>
        <v>127827444.9664</v>
      </c>
      <c r="I45" s="2"/>
      <c r="J45" s="3"/>
      <c r="K45" s="2"/>
      <c r="L45" s="2"/>
      <c r="M45" s="2"/>
      <c r="N45" s="4"/>
      <c r="O45" s="2"/>
      <c r="P45" s="2"/>
      <c r="Q45" s="2"/>
    </row>
    <row r="46" spans="1:17" ht="15" thickBot="1" x14ac:dyDescent="0.35">
      <c r="A46" s="5">
        <v>45</v>
      </c>
      <c r="B46">
        <v>1945</v>
      </c>
      <c r="C46" s="3">
        <f t="shared" si="5"/>
        <v>3.2889196056617265</v>
      </c>
      <c r="D46" s="2">
        <f t="shared" si="6"/>
        <v>5.1413881748071976E-4</v>
      </c>
      <c r="E46" s="3">
        <f t="shared" si="2"/>
        <v>-11305.08</v>
      </c>
      <c r="F46">
        <f t="shared" si="3"/>
        <v>11305.08</v>
      </c>
      <c r="G46" s="3"/>
      <c r="H46" s="2">
        <f t="shared" si="4"/>
        <v>127804833.8064</v>
      </c>
      <c r="I46" s="2"/>
      <c r="J46" s="3"/>
      <c r="K46" s="2"/>
      <c r="L46" s="2"/>
      <c r="M46" s="2"/>
      <c r="N46" s="4"/>
      <c r="O46" s="2"/>
      <c r="P46" s="2"/>
      <c r="Q46" s="2"/>
    </row>
    <row r="47" spans="1:17" ht="15" thickBot="1" x14ac:dyDescent="0.35">
      <c r="A47" s="5">
        <v>46</v>
      </c>
      <c r="B47">
        <v>1947</v>
      </c>
      <c r="C47" s="3">
        <f t="shared" si="5"/>
        <v>3.2893659515200318</v>
      </c>
      <c r="D47" s="2">
        <f t="shared" si="6"/>
        <v>5.1361068310220854E-4</v>
      </c>
      <c r="E47" s="3">
        <f t="shared" si="2"/>
        <v>-11303.08</v>
      </c>
      <c r="F47">
        <f t="shared" si="3"/>
        <v>11303.08</v>
      </c>
      <c r="G47" s="3"/>
      <c r="H47" s="2">
        <f t="shared" si="4"/>
        <v>127759617.48639999</v>
      </c>
      <c r="I47" s="2"/>
      <c r="J47" s="3"/>
      <c r="K47" s="2"/>
      <c r="L47" s="2"/>
      <c r="M47" s="2"/>
      <c r="N47" s="4"/>
      <c r="O47" s="2"/>
      <c r="P47" s="2"/>
      <c r="Q47" s="2"/>
    </row>
    <row r="48" spans="1:17" ht="15" thickBot="1" x14ac:dyDescent="0.35">
      <c r="A48" s="5">
        <v>47</v>
      </c>
      <c r="B48">
        <v>1947</v>
      </c>
      <c r="C48" s="3">
        <f t="shared" si="5"/>
        <v>3.2893659515200318</v>
      </c>
      <c r="D48" s="2">
        <f t="shared" si="6"/>
        <v>5.1361068310220854E-4</v>
      </c>
      <c r="E48" s="3">
        <f t="shared" si="2"/>
        <v>-11303.08</v>
      </c>
      <c r="F48">
        <f t="shared" si="3"/>
        <v>11303.08</v>
      </c>
      <c r="G48" s="3"/>
      <c r="H48" s="2">
        <f t="shared" si="4"/>
        <v>127759617.48639999</v>
      </c>
      <c r="I48" s="2"/>
      <c r="J48" s="3"/>
      <c r="K48" s="2"/>
      <c r="L48" s="2"/>
      <c r="M48" s="2"/>
      <c r="N48" s="4"/>
      <c r="O48" s="2"/>
      <c r="P48" s="2"/>
      <c r="Q48" s="2"/>
    </row>
    <row r="49" spans="1:17" ht="15" thickBot="1" x14ac:dyDescent="0.35">
      <c r="A49" s="5">
        <v>48</v>
      </c>
      <c r="B49">
        <v>1955</v>
      </c>
      <c r="C49" s="3">
        <f t="shared" si="5"/>
        <v>3.2911467617318855</v>
      </c>
      <c r="D49" s="2">
        <f t="shared" si="6"/>
        <v>5.1150895140664957E-4</v>
      </c>
      <c r="E49" s="3">
        <f t="shared" si="2"/>
        <v>-11295.08</v>
      </c>
      <c r="F49">
        <f t="shared" si="3"/>
        <v>11295.08</v>
      </c>
      <c r="G49" s="3"/>
      <c r="H49" s="2">
        <f t="shared" si="4"/>
        <v>127578832.20639999</v>
      </c>
      <c r="I49" s="2"/>
      <c r="J49" s="3"/>
      <c r="K49" s="2"/>
      <c r="L49" s="2"/>
      <c r="M49" s="2"/>
      <c r="N49" s="4"/>
      <c r="O49" s="2"/>
      <c r="P49" s="2"/>
      <c r="Q49" s="2"/>
    </row>
    <row r="50" spans="1:17" ht="15" thickBot="1" x14ac:dyDescent="0.35">
      <c r="A50" s="5">
        <v>49</v>
      </c>
      <c r="B50">
        <v>1968</v>
      </c>
      <c r="C50" s="3">
        <f t="shared" si="5"/>
        <v>3.2940250940953226</v>
      </c>
      <c r="D50" s="2">
        <f t="shared" si="6"/>
        <v>5.0813008130081306E-4</v>
      </c>
      <c r="E50" s="3">
        <f t="shared" si="2"/>
        <v>-11282.08</v>
      </c>
      <c r="F50">
        <f t="shared" si="3"/>
        <v>11282.08</v>
      </c>
      <c r="G50" s="3"/>
      <c r="H50" s="2">
        <f t="shared" si="4"/>
        <v>127285329.12639999</v>
      </c>
      <c r="I50" s="2"/>
      <c r="J50" s="3"/>
      <c r="K50" s="2"/>
      <c r="L50" s="2"/>
      <c r="M50" s="2"/>
      <c r="N50" s="4"/>
      <c r="O50" s="2"/>
      <c r="P50" s="2"/>
      <c r="Q50" s="2"/>
    </row>
    <row r="51" spans="1:17" ht="15" thickBot="1" x14ac:dyDescent="0.35">
      <c r="A51" s="5">
        <v>50</v>
      </c>
      <c r="B51">
        <v>1970</v>
      </c>
      <c r="C51" s="3">
        <f t="shared" si="5"/>
        <v>3.2944662261615929</v>
      </c>
      <c r="D51" s="2">
        <f t="shared" si="6"/>
        <v>5.0761421319796957E-4</v>
      </c>
      <c r="E51" s="3">
        <f t="shared" si="2"/>
        <v>-11280.08</v>
      </c>
      <c r="F51">
        <f t="shared" si="3"/>
        <v>11280.08</v>
      </c>
      <c r="G51" s="3"/>
      <c r="H51" s="2">
        <f t="shared" si="4"/>
        <v>127240204.8064</v>
      </c>
      <c r="I51" s="2"/>
      <c r="J51" s="3"/>
      <c r="K51" s="2"/>
      <c r="L51" s="2"/>
      <c r="M51" s="2"/>
      <c r="N51" s="4"/>
      <c r="O51" s="2"/>
      <c r="P51" s="2"/>
      <c r="Q51" s="2"/>
    </row>
    <row r="52" spans="1:17" ht="15" thickBot="1" x14ac:dyDescent="0.35">
      <c r="A52" s="5">
        <v>51</v>
      </c>
      <c r="B52">
        <v>1972</v>
      </c>
      <c r="C52" s="3">
        <f t="shared" si="5"/>
        <v>3.2949069106051923</v>
      </c>
      <c r="D52" s="2">
        <f t="shared" si="6"/>
        <v>5.0709939148073022E-4</v>
      </c>
      <c r="E52" s="3">
        <f t="shared" si="2"/>
        <v>-11278.08</v>
      </c>
      <c r="F52">
        <f t="shared" si="3"/>
        <v>11278.08</v>
      </c>
      <c r="G52" s="3"/>
      <c r="H52" s="2">
        <f t="shared" si="4"/>
        <v>127195088.48639999</v>
      </c>
      <c r="I52" s="2"/>
      <c r="J52" s="3"/>
      <c r="K52" s="2"/>
      <c r="L52" s="2"/>
      <c r="M52" s="2"/>
      <c r="N52" s="4"/>
      <c r="O52" s="2"/>
      <c r="P52" s="2"/>
      <c r="Q52" s="2"/>
    </row>
    <row r="53" spans="1:17" ht="15" thickBot="1" x14ac:dyDescent="0.35">
      <c r="A53" s="5">
        <v>52</v>
      </c>
      <c r="B53">
        <v>1974</v>
      </c>
      <c r="C53" s="3">
        <f t="shared" si="5"/>
        <v>3.2953471483336179</v>
      </c>
      <c r="D53" s="2">
        <f t="shared" si="6"/>
        <v>5.0658561296859173E-4</v>
      </c>
      <c r="E53" s="3">
        <f t="shared" si="2"/>
        <v>-11276.08</v>
      </c>
      <c r="F53">
        <f t="shared" si="3"/>
        <v>11276.08</v>
      </c>
      <c r="G53" s="3"/>
      <c r="H53" s="2">
        <f t="shared" si="4"/>
        <v>127149980.1664</v>
      </c>
      <c r="I53" s="2"/>
      <c r="J53" s="3"/>
      <c r="K53" s="2"/>
      <c r="L53" s="2"/>
      <c r="M53" s="2"/>
      <c r="N53" s="4"/>
      <c r="O53" s="2"/>
      <c r="P53" s="2"/>
      <c r="Q53" s="2"/>
    </row>
    <row r="54" spans="1:17" ht="15" thickBot="1" x14ac:dyDescent="0.35">
      <c r="A54" s="5">
        <v>53</v>
      </c>
      <c r="B54">
        <v>1975</v>
      </c>
      <c r="C54" s="3">
        <f t="shared" si="5"/>
        <v>3.2955670999624789</v>
      </c>
      <c r="D54" s="2">
        <f t="shared" si="6"/>
        <v>5.0632911392405066E-4</v>
      </c>
      <c r="E54" s="3">
        <f t="shared" si="2"/>
        <v>-11275.08</v>
      </c>
      <c r="F54">
        <f t="shared" si="3"/>
        <v>11275.08</v>
      </c>
      <c r="G54" s="3"/>
      <c r="H54" s="2">
        <f t="shared" si="4"/>
        <v>127127429.0064</v>
      </c>
      <c r="I54" s="2"/>
      <c r="J54" s="3"/>
      <c r="K54" s="2"/>
      <c r="L54" s="2"/>
      <c r="M54" s="2"/>
      <c r="N54" s="4"/>
      <c r="O54" s="2"/>
      <c r="P54" s="2"/>
      <c r="Q54" s="2"/>
    </row>
    <row r="55" spans="1:17" ht="15" thickBot="1" x14ac:dyDescent="0.35">
      <c r="A55" s="5">
        <v>54</v>
      </c>
      <c r="B55">
        <v>1978</v>
      </c>
      <c r="C55" s="3">
        <f t="shared" si="5"/>
        <v>3.2962262872611605</v>
      </c>
      <c r="D55" s="2">
        <f t="shared" si="6"/>
        <v>5.0556117290192115E-4</v>
      </c>
      <c r="E55" s="3">
        <f t="shared" si="2"/>
        <v>-11272.08</v>
      </c>
      <c r="F55">
        <f t="shared" si="3"/>
        <v>11272.08</v>
      </c>
      <c r="G55" s="3"/>
      <c r="H55" s="2">
        <f t="shared" si="4"/>
        <v>127059787.5264</v>
      </c>
      <c r="I55" s="2"/>
      <c r="J55" s="3"/>
      <c r="K55" s="2"/>
      <c r="L55" s="2"/>
      <c r="M55" s="2"/>
      <c r="N55" s="4"/>
      <c r="O55" s="2"/>
      <c r="P55" s="2"/>
      <c r="Q55" s="2"/>
    </row>
    <row r="56" spans="1:17" ht="15" thickBot="1" x14ac:dyDescent="0.35">
      <c r="A56" s="5">
        <v>55</v>
      </c>
      <c r="B56">
        <v>1980</v>
      </c>
      <c r="C56" s="3">
        <f t="shared" si="5"/>
        <v>3.2966651902615309</v>
      </c>
      <c r="D56" s="2">
        <f t="shared" si="6"/>
        <v>5.0505050505050505E-4</v>
      </c>
      <c r="E56" s="3">
        <f t="shared" si="2"/>
        <v>-11270.08</v>
      </c>
      <c r="F56">
        <f t="shared" si="3"/>
        <v>11270.08</v>
      </c>
      <c r="G56" s="3"/>
      <c r="H56" s="2">
        <f t="shared" si="4"/>
        <v>127014703.20639999</v>
      </c>
      <c r="I56" s="2"/>
      <c r="J56" s="3"/>
      <c r="K56" s="2"/>
      <c r="L56" s="2"/>
      <c r="M56" s="2"/>
      <c r="N56" s="4"/>
      <c r="O56" s="2"/>
      <c r="P56" s="2"/>
      <c r="Q56" s="2"/>
    </row>
    <row r="57" spans="1:17" ht="15" thickBot="1" x14ac:dyDescent="0.35">
      <c r="A57" s="5">
        <v>56</v>
      </c>
      <c r="B57">
        <v>1986</v>
      </c>
      <c r="C57" s="3">
        <f t="shared" si="5"/>
        <v>3.2979792441593623</v>
      </c>
      <c r="D57" s="2">
        <f t="shared" si="6"/>
        <v>5.0352467270896274E-4</v>
      </c>
      <c r="E57" s="3">
        <f t="shared" si="2"/>
        <v>-11264.08</v>
      </c>
      <c r="F57">
        <f t="shared" si="3"/>
        <v>11264.08</v>
      </c>
      <c r="G57" s="3"/>
      <c r="H57" s="2">
        <f t="shared" si="4"/>
        <v>126879498.2464</v>
      </c>
      <c r="I57" s="2"/>
      <c r="J57" s="3"/>
      <c r="K57" s="2"/>
      <c r="L57" s="2"/>
      <c r="M57" s="2"/>
      <c r="N57" s="4"/>
      <c r="O57" s="2"/>
      <c r="P57" s="2"/>
      <c r="Q57" s="2"/>
    </row>
    <row r="58" spans="1:17" ht="15" thickBot="1" x14ac:dyDescent="0.35">
      <c r="A58" s="5">
        <v>57</v>
      </c>
      <c r="B58">
        <v>1988</v>
      </c>
      <c r="C58" s="3">
        <f t="shared" si="5"/>
        <v>3.2984163800612945</v>
      </c>
      <c r="D58" s="2">
        <f t="shared" si="6"/>
        <v>5.0301810865191151E-4</v>
      </c>
      <c r="E58" s="3">
        <f t="shared" si="2"/>
        <v>-11262.08</v>
      </c>
      <c r="F58">
        <f t="shared" si="3"/>
        <v>11262.08</v>
      </c>
      <c r="G58" s="3"/>
      <c r="H58" s="2">
        <f t="shared" si="4"/>
        <v>126834445.92639999</v>
      </c>
      <c r="I58" s="2"/>
      <c r="J58" s="3"/>
      <c r="K58" s="2"/>
      <c r="L58" s="2"/>
      <c r="M58" s="2"/>
      <c r="N58" s="4"/>
      <c r="O58" s="2"/>
      <c r="P58" s="2"/>
      <c r="Q58" s="2"/>
    </row>
    <row r="59" spans="1:17" ht="15" thickBot="1" x14ac:dyDescent="0.35">
      <c r="A59" s="5">
        <v>58</v>
      </c>
      <c r="B59">
        <v>2014</v>
      </c>
      <c r="C59" s="3">
        <f t="shared" si="5"/>
        <v>3.3040594662175993</v>
      </c>
      <c r="D59" s="2">
        <f t="shared" si="6"/>
        <v>4.965243296921549E-4</v>
      </c>
      <c r="E59" s="3">
        <f t="shared" si="2"/>
        <v>-11236.08</v>
      </c>
      <c r="F59">
        <f t="shared" si="3"/>
        <v>11236.08</v>
      </c>
      <c r="G59" s="3"/>
      <c r="H59" s="2">
        <f t="shared" si="4"/>
        <v>126249493.76639999</v>
      </c>
      <c r="I59" s="2"/>
      <c r="J59" s="3"/>
      <c r="K59" s="2"/>
      <c r="L59" s="2"/>
      <c r="M59" s="2"/>
      <c r="N59" s="4"/>
      <c r="O59" s="2"/>
      <c r="P59" s="2"/>
      <c r="Q59" s="2"/>
    </row>
    <row r="60" spans="1:17" ht="15" thickBot="1" x14ac:dyDescent="0.35">
      <c r="A60" s="5">
        <v>59</v>
      </c>
      <c r="B60">
        <v>2015</v>
      </c>
      <c r="C60" s="3">
        <f t="shared" si="5"/>
        <v>3.3042750504771283</v>
      </c>
      <c r="D60" s="2">
        <f t="shared" si="6"/>
        <v>4.9627791563275434E-4</v>
      </c>
      <c r="E60" s="3">
        <f t="shared" si="2"/>
        <v>-11235.08</v>
      </c>
      <c r="F60">
        <f t="shared" si="3"/>
        <v>11235.08</v>
      </c>
      <c r="G60" s="3"/>
      <c r="H60" s="2">
        <f t="shared" si="4"/>
        <v>126227022.6064</v>
      </c>
      <c r="I60" s="2"/>
      <c r="J60" s="3"/>
      <c r="K60" s="2"/>
      <c r="L60" s="2"/>
      <c r="M60" s="2"/>
      <c r="N60" s="4"/>
      <c r="O60" s="2"/>
      <c r="P60" s="2"/>
      <c r="Q60" s="2"/>
    </row>
    <row r="61" spans="1:17" ht="15" thickBot="1" x14ac:dyDescent="0.35">
      <c r="A61" s="5">
        <v>60</v>
      </c>
      <c r="B61">
        <v>2015</v>
      </c>
      <c r="C61" s="3">
        <f t="shared" si="5"/>
        <v>3.3042750504771283</v>
      </c>
      <c r="D61" s="2">
        <f t="shared" si="6"/>
        <v>4.9627791563275434E-4</v>
      </c>
      <c r="E61" s="3">
        <f t="shared" si="2"/>
        <v>-11235.08</v>
      </c>
      <c r="F61">
        <f t="shared" si="3"/>
        <v>11235.08</v>
      </c>
      <c r="G61" s="3"/>
      <c r="H61" s="2">
        <f t="shared" si="4"/>
        <v>126227022.6064</v>
      </c>
      <c r="I61" s="2"/>
      <c r="J61" s="3"/>
      <c r="K61" s="2"/>
      <c r="L61" s="2"/>
      <c r="M61" s="2"/>
      <c r="N61" s="4"/>
      <c r="O61" s="2"/>
      <c r="P61" s="2"/>
      <c r="Q61" s="2"/>
    </row>
    <row r="62" spans="1:17" ht="15" thickBot="1" x14ac:dyDescent="0.35">
      <c r="A62" s="5">
        <v>61</v>
      </c>
      <c r="B62">
        <v>2035</v>
      </c>
      <c r="C62" s="3">
        <f t="shared" si="5"/>
        <v>3.3085644135612386</v>
      </c>
      <c r="D62" s="2">
        <f t="shared" si="6"/>
        <v>4.9140049140049139E-4</v>
      </c>
      <c r="E62" s="3">
        <f t="shared" si="2"/>
        <v>-11215.08</v>
      </c>
      <c r="F62">
        <f t="shared" si="3"/>
        <v>11215.08</v>
      </c>
      <c r="G62" s="3"/>
      <c r="H62" s="2">
        <f t="shared" si="4"/>
        <v>125778019.4064</v>
      </c>
      <c r="I62" s="2"/>
      <c r="J62" s="3"/>
      <c r="K62" s="2"/>
      <c r="L62" s="2"/>
      <c r="M62" s="2"/>
      <c r="N62" s="4"/>
      <c r="O62" s="2"/>
      <c r="P62" s="2"/>
      <c r="Q62" s="2"/>
    </row>
    <row r="63" spans="1:17" ht="15" thickBot="1" x14ac:dyDescent="0.35">
      <c r="A63" s="5">
        <v>62</v>
      </c>
      <c r="B63">
        <v>2039</v>
      </c>
      <c r="C63" s="3">
        <f t="shared" si="5"/>
        <v>3.30941722577814</v>
      </c>
      <c r="D63" s="2">
        <f t="shared" si="6"/>
        <v>4.9043648847474255E-4</v>
      </c>
      <c r="E63" s="3">
        <f t="shared" si="2"/>
        <v>-11211.08</v>
      </c>
      <c r="F63">
        <f t="shared" si="3"/>
        <v>11211.08</v>
      </c>
      <c r="G63" s="3"/>
      <c r="H63" s="2">
        <f t="shared" si="4"/>
        <v>125688314.76639999</v>
      </c>
      <c r="I63" s="2"/>
      <c r="J63" s="3"/>
      <c r="K63" s="2"/>
      <c r="L63" s="2"/>
      <c r="M63" s="2"/>
      <c r="N63" s="4"/>
      <c r="O63" s="2"/>
      <c r="P63" s="2"/>
      <c r="Q63" s="2"/>
    </row>
    <row r="64" spans="1:17" ht="15" thickBot="1" x14ac:dyDescent="0.35">
      <c r="A64" s="5">
        <v>63</v>
      </c>
      <c r="B64">
        <v>2052</v>
      </c>
      <c r="C64" s="3">
        <f t="shared" si="5"/>
        <v>3.3121773564397787</v>
      </c>
      <c r="D64" s="2">
        <f t="shared" si="6"/>
        <v>4.8732943469785572E-4</v>
      </c>
      <c r="E64" s="3">
        <f t="shared" si="2"/>
        <v>-11198.08</v>
      </c>
      <c r="F64">
        <f t="shared" si="3"/>
        <v>11198.08</v>
      </c>
      <c r="G64" s="3"/>
      <c r="H64" s="2">
        <f t="shared" si="4"/>
        <v>125396995.6864</v>
      </c>
      <c r="I64" s="2"/>
      <c r="J64" s="3"/>
      <c r="K64" s="2"/>
      <c r="L64" s="2"/>
      <c r="M64" s="2"/>
      <c r="N64" s="4"/>
      <c r="O64" s="2"/>
      <c r="P64" s="2"/>
      <c r="Q64" s="2"/>
    </row>
    <row r="65" spans="1:17" ht="15" thickBot="1" x14ac:dyDescent="0.35">
      <c r="A65" s="5">
        <v>64</v>
      </c>
      <c r="B65">
        <v>2062</v>
      </c>
      <c r="C65" s="3">
        <f t="shared" si="5"/>
        <v>3.3142886609474975</v>
      </c>
      <c r="D65" s="2">
        <f t="shared" si="6"/>
        <v>4.8496605237633366E-4</v>
      </c>
      <c r="E65" s="3">
        <f t="shared" si="2"/>
        <v>-11188.08</v>
      </c>
      <c r="F65">
        <f t="shared" si="3"/>
        <v>11188.08</v>
      </c>
      <c r="G65" s="3"/>
      <c r="H65" s="2">
        <f t="shared" si="4"/>
        <v>125173134.0864</v>
      </c>
      <c r="I65" s="2"/>
      <c r="J65" s="3"/>
      <c r="K65" s="2"/>
      <c r="L65" s="2"/>
      <c r="M65" s="2"/>
      <c r="N65" s="4"/>
      <c r="O65" s="2"/>
      <c r="P65" s="2"/>
      <c r="Q65" s="2"/>
    </row>
    <row r="66" spans="1:17" ht="15" thickBot="1" x14ac:dyDescent="0.35">
      <c r="A66" s="5">
        <v>65</v>
      </c>
      <c r="B66">
        <v>2063</v>
      </c>
      <c r="C66" s="3">
        <f t="shared" ref="C66:C97" si="7">LOG(B66)</f>
        <v>3.3144992279731516</v>
      </c>
      <c r="D66" s="2">
        <f t="shared" ref="D66:D101" si="8">1/B66</f>
        <v>4.8473097430925838E-4</v>
      </c>
      <c r="E66" s="3">
        <f t="shared" si="2"/>
        <v>-11187.08</v>
      </c>
      <c r="F66">
        <f t="shared" si="3"/>
        <v>11187.08</v>
      </c>
      <c r="G66" s="3"/>
      <c r="H66" s="2">
        <f t="shared" si="4"/>
        <v>125150758.92640001</v>
      </c>
      <c r="I66" s="2"/>
      <c r="J66" s="3"/>
      <c r="K66" s="2"/>
      <c r="L66" s="2"/>
      <c r="M66" s="2"/>
      <c r="N66" s="4"/>
      <c r="O66" s="2"/>
      <c r="P66" s="2"/>
      <c r="Q66" s="2"/>
    </row>
    <row r="67" spans="1:17" ht="15" thickBot="1" x14ac:dyDescent="0.35">
      <c r="A67" s="5">
        <v>66</v>
      </c>
      <c r="B67">
        <v>2064</v>
      </c>
      <c r="C67" s="3">
        <f t="shared" si="7"/>
        <v>3.3147096929551738</v>
      </c>
      <c r="D67" s="2">
        <f t="shared" si="8"/>
        <v>4.8449612403100775E-4</v>
      </c>
      <c r="E67" s="3">
        <f t="shared" ref="E67:E101" si="9" xml:space="preserve"> B67 - 13250.08</f>
        <v>-11186.08</v>
      </c>
      <c r="F67">
        <f t="shared" ref="F67:F101" si="10">ABS(E67)</f>
        <v>11186.08</v>
      </c>
      <c r="G67" s="3"/>
      <c r="H67" s="2">
        <f t="shared" ref="H67:H101" si="11">F67*F67</f>
        <v>125128385.76639999</v>
      </c>
      <c r="I67" s="2"/>
      <c r="J67" s="3"/>
      <c r="K67" s="2"/>
      <c r="L67" s="2"/>
      <c r="M67" s="2"/>
      <c r="N67" s="4"/>
      <c r="O67" s="2"/>
      <c r="P67" s="2"/>
      <c r="Q67" s="2"/>
    </row>
    <row r="68" spans="1:17" ht="15" thickBot="1" x14ac:dyDescent="0.35">
      <c r="A68" s="5">
        <v>67</v>
      </c>
      <c r="B68">
        <v>2067</v>
      </c>
      <c r="C68" s="3">
        <f t="shared" si="7"/>
        <v>3.3153404766272883</v>
      </c>
      <c r="D68" s="2">
        <f t="shared" si="8"/>
        <v>4.8379293662312528E-4</v>
      </c>
      <c r="E68" s="3">
        <f t="shared" si="9"/>
        <v>-11183.08</v>
      </c>
      <c r="F68">
        <f t="shared" si="10"/>
        <v>11183.08</v>
      </c>
      <c r="G68" s="3"/>
      <c r="H68" s="2">
        <f t="shared" si="11"/>
        <v>125061278.28640001</v>
      </c>
      <c r="I68" s="2"/>
      <c r="J68" s="3"/>
      <c r="K68" s="2"/>
      <c r="L68" s="2"/>
      <c r="M68" s="2"/>
      <c r="N68" s="4"/>
      <c r="O68" s="2"/>
      <c r="P68" s="2"/>
      <c r="Q68" s="2"/>
    </row>
    <row r="69" spans="1:17" ht="15" thickBot="1" x14ac:dyDescent="0.35">
      <c r="A69" s="5">
        <v>68</v>
      </c>
      <c r="B69">
        <v>2079</v>
      </c>
      <c r="C69" s="3">
        <f t="shared" si="7"/>
        <v>3.3178544893314692</v>
      </c>
      <c r="D69" s="2">
        <f t="shared" si="8"/>
        <v>4.8100048100048102E-4</v>
      </c>
      <c r="E69" s="3">
        <f t="shared" si="9"/>
        <v>-11171.08</v>
      </c>
      <c r="F69">
        <f t="shared" si="10"/>
        <v>11171.08</v>
      </c>
      <c r="G69" s="3"/>
      <c r="H69" s="2">
        <f t="shared" si="11"/>
        <v>124793028.3664</v>
      </c>
      <c r="I69" s="2"/>
      <c r="J69" s="3"/>
      <c r="K69" s="2"/>
      <c r="L69" s="2"/>
      <c r="M69" s="2"/>
      <c r="N69" s="4"/>
      <c r="O69" s="2"/>
      <c r="P69" s="2"/>
      <c r="Q69" s="2"/>
    </row>
    <row r="70" spans="1:17" ht="15" thickBot="1" x14ac:dyDescent="0.35">
      <c r="A70" s="5">
        <v>69</v>
      </c>
      <c r="B70">
        <v>2087</v>
      </c>
      <c r="C70" s="3">
        <f t="shared" si="7"/>
        <v>3.3195224490654542</v>
      </c>
      <c r="D70" s="2">
        <f t="shared" si="8"/>
        <v>4.7915668423574511E-4</v>
      </c>
      <c r="E70" s="3">
        <f t="shared" si="9"/>
        <v>-11163.08</v>
      </c>
      <c r="F70">
        <f t="shared" si="10"/>
        <v>11163.08</v>
      </c>
      <c r="G70" s="3"/>
      <c r="H70" s="2">
        <f t="shared" si="11"/>
        <v>124614355.0864</v>
      </c>
      <c r="I70" s="2"/>
      <c r="J70" s="3"/>
      <c r="K70" s="2"/>
      <c r="L70" s="2"/>
      <c r="M70" s="2"/>
      <c r="N70" s="4"/>
      <c r="O70" s="2"/>
      <c r="P70" s="2"/>
      <c r="Q70" s="2"/>
    </row>
    <row r="71" spans="1:17" ht="15" thickBot="1" x14ac:dyDescent="0.35">
      <c r="A71" s="5">
        <v>70</v>
      </c>
      <c r="B71">
        <v>2089</v>
      </c>
      <c r="C71" s="3">
        <f t="shared" si="7"/>
        <v>3.3199384399803087</v>
      </c>
      <c r="D71" s="2">
        <f t="shared" si="8"/>
        <v>4.7869794159885112E-4</v>
      </c>
      <c r="E71" s="3">
        <f t="shared" si="9"/>
        <v>-11161.08</v>
      </c>
      <c r="F71">
        <f t="shared" si="10"/>
        <v>11161.08</v>
      </c>
      <c r="G71" s="3"/>
      <c r="H71" s="2">
        <f t="shared" si="11"/>
        <v>124569706.76639999</v>
      </c>
      <c r="I71" s="2"/>
      <c r="J71" s="3"/>
      <c r="K71" s="2"/>
      <c r="L71" s="2"/>
      <c r="M71" s="2"/>
      <c r="N71" s="4"/>
      <c r="O71" s="2"/>
      <c r="P71" s="2"/>
      <c r="Q71" s="2"/>
    </row>
    <row r="72" spans="1:17" ht="15" thickBot="1" x14ac:dyDescent="0.35">
      <c r="A72" s="5">
        <v>71</v>
      </c>
      <c r="B72">
        <v>2095</v>
      </c>
      <c r="C72" s="3">
        <f t="shared" si="7"/>
        <v>3.3211840273023143</v>
      </c>
      <c r="D72" s="2">
        <f t="shared" si="8"/>
        <v>4.7732696897374703E-4</v>
      </c>
      <c r="E72" s="3">
        <f t="shared" si="9"/>
        <v>-11155.08</v>
      </c>
      <c r="F72">
        <f t="shared" si="10"/>
        <v>11155.08</v>
      </c>
      <c r="G72" s="3"/>
      <c r="H72" s="2">
        <f t="shared" si="11"/>
        <v>124435809.8064</v>
      </c>
      <c r="I72" s="2"/>
      <c r="J72" s="3"/>
      <c r="K72" s="2"/>
      <c r="L72" s="2"/>
      <c r="M72" s="2"/>
      <c r="N72" s="4"/>
      <c r="O72" s="2"/>
      <c r="P72" s="2"/>
      <c r="Q72" s="2"/>
    </row>
    <row r="73" spans="1:17" ht="15" thickBot="1" x14ac:dyDescent="0.35">
      <c r="A73" s="5">
        <v>72</v>
      </c>
      <c r="B73">
        <v>2095</v>
      </c>
      <c r="C73" s="3">
        <f t="shared" si="7"/>
        <v>3.3211840273023143</v>
      </c>
      <c r="D73" s="2">
        <f t="shared" si="8"/>
        <v>4.7732696897374703E-4</v>
      </c>
      <c r="E73" s="3">
        <f t="shared" si="9"/>
        <v>-11155.08</v>
      </c>
      <c r="F73">
        <f t="shared" si="10"/>
        <v>11155.08</v>
      </c>
      <c r="G73" s="3"/>
      <c r="H73" s="2">
        <f t="shared" si="11"/>
        <v>124435809.8064</v>
      </c>
      <c r="I73" s="2"/>
      <c r="J73" s="3"/>
      <c r="K73" s="2"/>
      <c r="L73" s="2"/>
      <c r="M73" s="2"/>
      <c r="N73" s="4"/>
      <c r="O73" s="2"/>
      <c r="P73" s="2"/>
      <c r="Q73" s="2"/>
    </row>
    <row r="74" spans="1:17" ht="15" thickBot="1" x14ac:dyDescent="0.35">
      <c r="A74" s="5">
        <v>73</v>
      </c>
      <c r="B74">
        <v>2101</v>
      </c>
      <c r="C74" s="3">
        <f t="shared" si="7"/>
        <v>3.3224260524059526</v>
      </c>
      <c r="D74" s="2">
        <f t="shared" si="8"/>
        <v>4.7596382674916705E-4</v>
      </c>
      <c r="E74" s="3">
        <f t="shared" si="9"/>
        <v>-11149.08</v>
      </c>
      <c r="F74">
        <f t="shared" si="10"/>
        <v>11149.08</v>
      </c>
      <c r="G74" s="3"/>
      <c r="H74" s="2">
        <f t="shared" si="11"/>
        <v>124301984.84639999</v>
      </c>
      <c r="I74" s="2"/>
      <c r="J74" s="3"/>
      <c r="K74" s="2"/>
      <c r="L74" s="2"/>
      <c r="M74" s="2"/>
      <c r="N74" s="4"/>
      <c r="O74" s="2"/>
      <c r="P74" s="2"/>
      <c r="Q74" s="2"/>
    </row>
    <row r="75" spans="1:17" ht="15" thickBot="1" x14ac:dyDescent="0.35">
      <c r="A75" s="5">
        <v>74</v>
      </c>
      <c r="B75">
        <v>2107</v>
      </c>
      <c r="C75" s="3">
        <f t="shared" si="7"/>
        <v>3.3236645356081</v>
      </c>
      <c r="D75" s="2">
        <f t="shared" si="8"/>
        <v>4.7460844803037496E-4</v>
      </c>
      <c r="E75" s="3">
        <f t="shared" si="9"/>
        <v>-11143.08</v>
      </c>
      <c r="F75">
        <f t="shared" si="10"/>
        <v>11143.08</v>
      </c>
      <c r="G75" s="3"/>
      <c r="H75" s="2">
        <f t="shared" si="11"/>
        <v>124168231.8864</v>
      </c>
      <c r="I75" s="2"/>
      <c r="J75" s="3"/>
      <c r="K75" s="2"/>
      <c r="L75" s="2"/>
      <c r="M75" s="2"/>
      <c r="N75" s="4"/>
      <c r="O75" s="2"/>
      <c r="P75" s="2"/>
      <c r="Q75" s="2"/>
    </row>
    <row r="76" spans="1:17" ht="15" thickBot="1" x14ac:dyDescent="0.35">
      <c r="A76" s="5">
        <v>75</v>
      </c>
      <c r="B76">
        <v>2110</v>
      </c>
      <c r="C76" s="3">
        <f t="shared" si="7"/>
        <v>3.3242824552976926</v>
      </c>
      <c r="D76" s="2">
        <f t="shared" si="8"/>
        <v>4.7393364928909954E-4</v>
      </c>
      <c r="E76" s="3">
        <f t="shared" si="9"/>
        <v>-11140.08</v>
      </c>
      <c r="F76">
        <f t="shared" si="10"/>
        <v>11140.08</v>
      </c>
      <c r="G76" s="3"/>
      <c r="H76" s="2">
        <f t="shared" si="11"/>
        <v>124101382.4064</v>
      </c>
      <c r="I76" s="2"/>
      <c r="J76" s="3"/>
      <c r="K76" s="2"/>
      <c r="L76" s="2"/>
      <c r="M76" s="2"/>
      <c r="N76" s="4"/>
      <c r="O76" s="2"/>
      <c r="P76" s="2"/>
      <c r="Q76" s="2"/>
    </row>
    <row r="77" spans="1:17" ht="15" thickBot="1" x14ac:dyDescent="0.35">
      <c r="A77" s="5">
        <v>76</v>
      </c>
      <c r="B77">
        <v>2113</v>
      </c>
      <c r="C77" s="3">
        <f t="shared" si="7"/>
        <v>3.3248994970523134</v>
      </c>
      <c r="D77" s="2">
        <f t="shared" si="8"/>
        <v>4.7326076668244201E-4</v>
      </c>
      <c r="E77" s="3">
        <f t="shared" si="9"/>
        <v>-11137.08</v>
      </c>
      <c r="F77">
        <f t="shared" si="10"/>
        <v>11137.08</v>
      </c>
      <c r="G77" s="3"/>
      <c r="H77" s="2">
        <f t="shared" si="11"/>
        <v>124034550.92640001</v>
      </c>
      <c r="I77" s="2"/>
      <c r="J77" s="3"/>
      <c r="K77" s="2"/>
      <c r="L77" s="2"/>
      <c r="M77" s="2"/>
      <c r="N77" s="4"/>
      <c r="O77" s="2"/>
      <c r="P77" s="2"/>
      <c r="Q77" s="2"/>
    </row>
    <row r="78" spans="1:17" ht="15" thickBot="1" x14ac:dyDescent="0.35">
      <c r="A78" s="5">
        <v>77</v>
      </c>
      <c r="B78">
        <v>2135</v>
      </c>
      <c r="C78" s="3">
        <f t="shared" si="7"/>
        <v>3.3293978793610428</v>
      </c>
      <c r="D78" s="2">
        <f t="shared" si="8"/>
        <v>4.6838407494145199E-4</v>
      </c>
      <c r="E78" s="3">
        <f t="shared" si="9"/>
        <v>-11115.08</v>
      </c>
      <c r="F78">
        <f t="shared" si="10"/>
        <v>11115.08</v>
      </c>
      <c r="G78" s="3"/>
      <c r="H78" s="2">
        <f t="shared" si="11"/>
        <v>123545003.4064</v>
      </c>
      <c r="I78" s="2"/>
      <c r="J78" s="3"/>
      <c r="K78" s="2"/>
      <c r="L78" s="2"/>
      <c r="M78" s="2"/>
      <c r="N78" s="4"/>
      <c r="O78" s="2"/>
      <c r="P78" s="2"/>
      <c r="Q78" s="2"/>
    </row>
    <row r="79" spans="1:17" ht="15" thickBot="1" x14ac:dyDescent="0.35">
      <c r="A79" s="5">
        <v>78</v>
      </c>
      <c r="B79">
        <v>2135</v>
      </c>
      <c r="C79" s="3">
        <f t="shared" si="7"/>
        <v>3.3293978793610428</v>
      </c>
      <c r="D79" s="2">
        <f t="shared" si="8"/>
        <v>4.6838407494145199E-4</v>
      </c>
      <c r="E79" s="3">
        <f t="shared" si="9"/>
        <v>-11115.08</v>
      </c>
      <c r="F79">
        <f t="shared" si="10"/>
        <v>11115.08</v>
      </c>
      <c r="G79" s="3"/>
      <c r="H79" s="2">
        <f t="shared" si="11"/>
        <v>123545003.4064</v>
      </c>
      <c r="I79" s="2"/>
      <c r="J79" s="3"/>
      <c r="K79" s="2"/>
      <c r="L79" s="2"/>
      <c r="M79" s="2"/>
      <c r="N79" s="4"/>
      <c r="O79" s="2"/>
      <c r="P79" s="2"/>
      <c r="Q79" s="2"/>
    </row>
    <row r="80" spans="1:17" ht="15" thickBot="1" x14ac:dyDescent="0.35">
      <c r="A80" s="5">
        <v>79</v>
      </c>
      <c r="B80">
        <v>2148</v>
      </c>
      <c r="C80" s="3">
        <f t="shared" si="7"/>
        <v>3.332034277027518</v>
      </c>
      <c r="D80" s="2">
        <f t="shared" si="8"/>
        <v>4.6554934823091247E-4</v>
      </c>
      <c r="E80" s="3">
        <f t="shared" si="9"/>
        <v>-11102.08</v>
      </c>
      <c r="F80">
        <f t="shared" si="10"/>
        <v>11102.08</v>
      </c>
      <c r="G80" s="3"/>
      <c r="H80" s="2">
        <f t="shared" si="11"/>
        <v>123256180.3264</v>
      </c>
      <c r="I80" s="2"/>
      <c r="J80" s="3"/>
      <c r="K80" s="2"/>
      <c r="L80" s="2"/>
      <c r="M80" s="2"/>
      <c r="N80" s="4"/>
      <c r="O80" s="2"/>
      <c r="P80" s="2"/>
      <c r="Q80" s="2"/>
    </row>
    <row r="81" spans="1:17" ht="15" thickBot="1" x14ac:dyDescent="0.35">
      <c r="A81" s="5">
        <v>80</v>
      </c>
      <c r="B81">
        <v>2167</v>
      </c>
      <c r="C81" s="3">
        <f t="shared" si="7"/>
        <v>3.3358589113198178</v>
      </c>
      <c r="D81" s="2">
        <f t="shared" si="8"/>
        <v>4.6146746654360867E-4</v>
      </c>
      <c r="E81" s="3">
        <f t="shared" si="9"/>
        <v>-11083.08</v>
      </c>
      <c r="F81">
        <f t="shared" si="10"/>
        <v>11083.08</v>
      </c>
      <c r="G81" s="3"/>
      <c r="H81" s="2">
        <f t="shared" si="11"/>
        <v>122834662.28640001</v>
      </c>
      <c r="I81" s="2"/>
      <c r="J81" s="3"/>
      <c r="K81" s="2"/>
      <c r="L81" s="2"/>
      <c r="M81" s="2"/>
      <c r="N81" s="4"/>
      <c r="O81" s="2"/>
      <c r="P81" s="2"/>
      <c r="Q81" s="2"/>
    </row>
    <row r="82" spans="1:17" ht="15" thickBot="1" x14ac:dyDescent="0.35">
      <c r="A82" s="5">
        <v>81</v>
      </c>
      <c r="B82">
        <v>2169</v>
      </c>
      <c r="C82" s="3">
        <f t="shared" si="7"/>
        <v>3.3362595520141931</v>
      </c>
      <c r="D82" s="2">
        <f t="shared" si="8"/>
        <v>4.6104195481788842E-4</v>
      </c>
      <c r="E82" s="3">
        <f t="shared" si="9"/>
        <v>-11081.08</v>
      </c>
      <c r="F82">
        <f t="shared" si="10"/>
        <v>11081.08</v>
      </c>
      <c r="G82" s="3"/>
      <c r="H82" s="2">
        <f t="shared" si="11"/>
        <v>122790333.9664</v>
      </c>
      <c r="I82" s="2"/>
      <c r="J82" s="3"/>
      <c r="K82" s="2"/>
      <c r="L82" s="2"/>
      <c r="M82" s="2"/>
      <c r="N82" s="4"/>
      <c r="O82" s="2"/>
      <c r="P82" s="2"/>
      <c r="Q82" s="2"/>
    </row>
    <row r="83" spans="1:17" ht="15" thickBot="1" x14ac:dyDescent="0.35">
      <c r="A83" s="5">
        <v>82</v>
      </c>
      <c r="B83">
        <v>2191</v>
      </c>
      <c r="C83" s="3">
        <f t="shared" si="7"/>
        <v>3.3406423775607053</v>
      </c>
      <c r="D83" s="2">
        <f t="shared" si="8"/>
        <v>4.5641259698767686E-4</v>
      </c>
      <c r="E83" s="3">
        <f t="shared" si="9"/>
        <v>-11059.08</v>
      </c>
      <c r="F83">
        <f t="shared" si="10"/>
        <v>11059.08</v>
      </c>
      <c r="G83" s="3"/>
      <c r="H83" s="2">
        <f t="shared" si="11"/>
        <v>122303250.4464</v>
      </c>
      <c r="I83" s="2"/>
      <c r="J83" s="3"/>
      <c r="K83" s="2"/>
      <c r="L83" s="2"/>
      <c r="M83" s="2"/>
      <c r="N83" s="4"/>
      <c r="O83" s="2"/>
      <c r="P83" s="2"/>
      <c r="Q83" s="2"/>
    </row>
    <row r="84" spans="1:17" ht="15" thickBot="1" x14ac:dyDescent="0.35">
      <c r="A84" s="5">
        <v>83</v>
      </c>
      <c r="B84">
        <v>2203</v>
      </c>
      <c r="C84" s="3">
        <f t="shared" si="7"/>
        <v>3.3430144971507678</v>
      </c>
      <c r="D84" s="2">
        <f t="shared" si="8"/>
        <v>4.5392646391284613E-4</v>
      </c>
      <c r="E84" s="3">
        <f t="shared" si="9"/>
        <v>-11047.08</v>
      </c>
      <c r="F84">
        <f t="shared" si="10"/>
        <v>11047.08</v>
      </c>
      <c r="G84" s="3"/>
      <c r="H84" s="2">
        <f t="shared" si="11"/>
        <v>122037976.5264</v>
      </c>
      <c r="I84" s="2"/>
      <c r="J84" s="3"/>
      <c r="K84" s="2"/>
      <c r="L84" s="2"/>
      <c r="M84" s="2"/>
      <c r="N84" s="4"/>
      <c r="O84" s="2"/>
      <c r="P84" s="2"/>
      <c r="Q84" s="2"/>
    </row>
    <row r="85" spans="1:17" ht="15" thickBot="1" x14ac:dyDescent="0.35">
      <c r="A85" s="5">
        <v>84</v>
      </c>
      <c r="B85">
        <v>2217</v>
      </c>
      <c r="C85" s="3">
        <f t="shared" si="7"/>
        <v>3.3457656931144881</v>
      </c>
      <c r="D85" s="2">
        <f t="shared" si="8"/>
        <v>4.5105999097880018E-4</v>
      </c>
      <c r="E85" s="3">
        <f t="shared" si="9"/>
        <v>-11033.08</v>
      </c>
      <c r="F85">
        <f t="shared" si="10"/>
        <v>11033.08</v>
      </c>
      <c r="G85" s="3"/>
      <c r="H85" s="2">
        <f t="shared" si="11"/>
        <v>121728854.28640001</v>
      </c>
      <c r="I85" s="2"/>
      <c r="J85" s="3"/>
      <c r="K85" s="2"/>
      <c r="L85" s="2"/>
      <c r="M85" s="2"/>
      <c r="N85" s="4"/>
      <c r="O85" s="2"/>
      <c r="P85" s="2"/>
      <c r="Q85" s="2"/>
    </row>
    <row r="86" spans="1:17" ht="15" thickBot="1" x14ac:dyDescent="0.35">
      <c r="A86" s="5">
        <v>85</v>
      </c>
      <c r="B86">
        <v>2223</v>
      </c>
      <c r="C86" s="3">
        <f t="shared" si="7"/>
        <v>3.3469394626989906</v>
      </c>
      <c r="D86" s="2">
        <f t="shared" si="8"/>
        <v>4.4984255510571302E-4</v>
      </c>
      <c r="E86" s="3">
        <f t="shared" si="9"/>
        <v>-11027.08</v>
      </c>
      <c r="F86">
        <f t="shared" si="10"/>
        <v>11027.08</v>
      </c>
      <c r="G86" s="3"/>
      <c r="H86" s="2">
        <f t="shared" si="11"/>
        <v>121596493.3264</v>
      </c>
      <c r="I86" s="2"/>
      <c r="J86" s="3"/>
      <c r="K86" s="2"/>
      <c r="L86" s="2"/>
      <c r="M86" s="2"/>
      <c r="N86" s="4"/>
      <c r="O86" s="2"/>
      <c r="P86" s="2"/>
      <c r="Q86" s="2"/>
    </row>
    <row r="87" spans="1:17" ht="15" thickBot="1" x14ac:dyDescent="0.35">
      <c r="A87" s="5">
        <v>86</v>
      </c>
      <c r="B87">
        <v>2228</v>
      </c>
      <c r="C87" s="3">
        <f t="shared" si="7"/>
        <v>3.3479151865016914</v>
      </c>
      <c r="D87" s="2">
        <f t="shared" si="8"/>
        <v>4.4883303411131061E-4</v>
      </c>
      <c r="E87" s="3">
        <f t="shared" si="9"/>
        <v>-11022.08</v>
      </c>
      <c r="F87">
        <f t="shared" si="10"/>
        <v>11022.08</v>
      </c>
      <c r="G87" s="3"/>
      <c r="H87" s="2">
        <f t="shared" si="11"/>
        <v>121486247.5264</v>
      </c>
      <c r="I87" s="2"/>
      <c r="J87" s="3"/>
      <c r="K87" s="2"/>
      <c r="L87" s="2"/>
      <c r="M87" s="2"/>
      <c r="N87" s="4"/>
      <c r="O87" s="2"/>
      <c r="P87" s="2"/>
      <c r="Q87" s="2"/>
    </row>
    <row r="88" spans="1:17" ht="15" thickBot="1" x14ac:dyDescent="0.35">
      <c r="A88" s="5">
        <v>87</v>
      </c>
      <c r="B88">
        <v>2234</v>
      </c>
      <c r="C88" s="3">
        <f t="shared" si="7"/>
        <v>3.3490831687795901</v>
      </c>
      <c r="D88" s="2">
        <f t="shared" si="8"/>
        <v>4.4762757385854968E-4</v>
      </c>
      <c r="E88" s="3">
        <f t="shared" si="9"/>
        <v>-11016.08</v>
      </c>
      <c r="F88">
        <f t="shared" si="10"/>
        <v>11016.08</v>
      </c>
      <c r="G88" s="3"/>
      <c r="H88" s="2">
        <f t="shared" si="11"/>
        <v>121354018.56639999</v>
      </c>
      <c r="I88" s="2"/>
      <c r="J88" s="3"/>
      <c r="K88" s="2"/>
      <c r="L88" s="2"/>
      <c r="M88" s="2"/>
      <c r="N88" s="4"/>
      <c r="O88" s="2"/>
      <c r="P88" s="2"/>
      <c r="Q88" s="2"/>
    </row>
    <row r="89" spans="1:17" ht="15" thickBot="1" x14ac:dyDescent="0.35">
      <c r="A89" s="5">
        <v>88</v>
      </c>
      <c r="B89">
        <v>2238</v>
      </c>
      <c r="C89" s="3">
        <f t="shared" si="7"/>
        <v>3.3498600821923312</v>
      </c>
      <c r="D89" s="2">
        <f t="shared" si="8"/>
        <v>4.4682752457551384E-4</v>
      </c>
      <c r="E89" s="3">
        <f t="shared" si="9"/>
        <v>-11012.08</v>
      </c>
      <c r="F89">
        <f t="shared" si="10"/>
        <v>11012.08</v>
      </c>
      <c r="G89" s="3"/>
      <c r="H89" s="2">
        <f t="shared" si="11"/>
        <v>121265905.92640001</v>
      </c>
      <c r="I89" s="2"/>
      <c r="J89" s="3"/>
      <c r="K89" s="2"/>
      <c r="L89" s="2"/>
      <c r="M89" s="2"/>
      <c r="N89" s="4"/>
      <c r="O89" s="2"/>
      <c r="P89" s="2"/>
      <c r="Q89" s="2"/>
    </row>
    <row r="90" spans="1:17" ht="15" thickBot="1" x14ac:dyDescent="0.35">
      <c r="A90" s="5">
        <v>89</v>
      </c>
      <c r="B90">
        <v>2260</v>
      </c>
      <c r="C90" s="3">
        <f t="shared" si="7"/>
        <v>3.3541084391474008</v>
      </c>
      <c r="D90" s="2">
        <f t="shared" si="8"/>
        <v>4.4247787610619468E-4</v>
      </c>
      <c r="E90" s="3">
        <f t="shared" si="9"/>
        <v>-10990.08</v>
      </c>
      <c r="F90">
        <f t="shared" si="10"/>
        <v>10990.08</v>
      </c>
      <c r="G90" s="3"/>
      <c r="H90" s="2">
        <f t="shared" si="11"/>
        <v>120781858.4064</v>
      </c>
      <c r="I90" s="2"/>
      <c r="J90" s="3"/>
      <c r="K90" s="2"/>
      <c r="L90" s="2"/>
      <c r="M90" s="2"/>
      <c r="N90" s="4"/>
      <c r="O90" s="2"/>
      <c r="P90" s="2"/>
      <c r="Q90" s="2"/>
    </row>
    <row r="91" spans="1:17" ht="15" thickBot="1" x14ac:dyDescent="0.35">
      <c r="A91" s="5">
        <v>90</v>
      </c>
      <c r="B91">
        <v>2276</v>
      </c>
      <c r="C91" s="3">
        <f t="shared" si="7"/>
        <v>3.3571722577230334</v>
      </c>
      <c r="D91" s="2">
        <f t="shared" si="8"/>
        <v>4.3936731107205621E-4</v>
      </c>
      <c r="E91" s="3">
        <f t="shared" si="9"/>
        <v>-10974.08</v>
      </c>
      <c r="F91">
        <f t="shared" si="10"/>
        <v>10974.08</v>
      </c>
      <c r="G91" s="3"/>
      <c r="H91" s="2">
        <f t="shared" si="11"/>
        <v>120430431.84639999</v>
      </c>
      <c r="I91" s="2"/>
      <c r="J91" s="3"/>
      <c r="K91" s="2"/>
      <c r="L91" s="2"/>
      <c r="M91" s="2"/>
      <c r="N91" s="4"/>
      <c r="O91" s="2"/>
      <c r="P91" s="2"/>
      <c r="Q91" s="2"/>
    </row>
    <row r="92" spans="1:17" ht="15" thickBot="1" x14ac:dyDescent="0.35">
      <c r="A92" s="5">
        <v>91</v>
      </c>
      <c r="B92">
        <v>2313</v>
      </c>
      <c r="C92" s="3">
        <f t="shared" si="7"/>
        <v>3.3641756327706194</v>
      </c>
      <c r="D92" s="2">
        <f t="shared" si="8"/>
        <v>4.3233895373973193E-4</v>
      </c>
      <c r="E92" s="3">
        <f t="shared" si="9"/>
        <v>-10937.08</v>
      </c>
      <c r="F92">
        <f t="shared" si="10"/>
        <v>10937.08</v>
      </c>
      <c r="G92" s="3"/>
      <c r="H92" s="2">
        <f t="shared" si="11"/>
        <v>119619718.92640001</v>
      </c>
      <c r="I92" s="2"/>
      <c r="J92" s="3"/>
      <c r="K92" s="2"/>
      <c r="L92" s="2"/>
      <c r="M92" s="2"/>
      <c r="N92" s="4"/>
      <c r="O92" s="2"/>
      <c r="P92" s="2"/>
      <c r="Q92" s="2"/>
    </row>
    <row r="93" spans="1:17" ht="15" thickBot="1" x14ac:dyDescent="0.35">
      <c r="A93" s="5">
        <v>92</v>
      </c>
      <c r="B93">
        <v>2326</v>
      </c>
      <c r="C93" s="3">
        <f t="shared" si="7"/>
        <v>3.3666097103924297</v>
      </c>
      <c r="D93" s="2">
        <f t="shared" si="8"/>
        <v>4.299226139294927E-4</v>
      </c>
      <c r="E93" s="3">
        <f t="shared" si="9"/>
        <v>-10924.08</v>
      </c>
      <c r="F93">
        <f t="shared" si="10"/>
        <v>10924.08</v>
      </c>
      <c r="G93" s="3"/>
      <c r="H93" s="2">
        <f t="shared" si="11"/>
        <v>119335523.84639999</v>
      </c>
      <c r="I93" s="2"/>
      <c r="J93" s="3"/>
      <c r="K93" s="2"/>
      <c r="L93" s="2"/>
      <c r="M93" s="2"/>
      <c r="N93" s="4"/>
      <c r="O93" s="2"/>
      <c r="P93" s="2"/>
      <c r="Q93" s="2"/>
    </row>
    <row r="94" spans="1:17" ht="15" thickBot="1" x14ac:dyDescent="0.35">
      <c r="A94" s="5">
        <v>93</v>
      </c>
      <c r="B94">
        <v>2357</v>
      </c>
      <c r="C94" s="3">
        <f t="shared" si="7"/>
        <v>3.3723595825243238</v>
      </c>
      <c r="D94" s="2">
        <f t="shared" si="8"/>
        <v>4.2426813746287653E-4</v>
      </c>
      <c r="E94" s="3">
        <f t="shared" si="9"/>
        <v>-10893.08</v>
      </c>
      <c r="F94">
        <f t="shared" si="10"/>
        <v>10893.08</v>
      </c>
      <c r="G94" s="3"/>
      <c r="H94" s="2">
        <f t="shared" si="11"/>
        <v>118659191.8864</v>
      </c>
      <c r="I94" s="2"/>
      <c r="J94" s="3"/>
      <c r="K94" s="2"/>
      <c r="L94" s="2"/>
      <c r="M94" s="2"/>
      <c r="N94" s="4"/>
      <c r="O94" s="2"/>
      <c r="P94" s="2"/>
      <c r="Q94" s="2"/>
    </row>
    <row r="95" spans="1:17" ht="15" thickBot="1" x14ac:dyDescent="0.35">
      <c r="A95" s="5">
        <v>94</v>
      </c>
      <c r="B95">
        <v>2369</v>
      </c>
      <c r="C95" s="3">
        <f t="shared" si="7"/>
        <v>3.3745650607227651</v>
      </c>
      <c r="D95" s="2">
        <f t="shared" si="8"/>
        <v>4.2211903756859433E-4</v>
      </c>
      <c r="E95" s="3">
        <f t="shared" si="9"/>
        <v>-10881.08</v>
      </c>
      <c r="F95">
        <f t="shared" si="10"/>
        <v>10881.08</v>
      </c>
      <c r="G95" s="3"/>
      <c r="H95" s="2">
        <f t="shared" si="11"/>
        <v>118397901.9664</v>
      </c>
      <c r="I95" s="2"/>
      <c r="J95" s="3"/>
      <c r="K95" s="2"/>
      <c r="L95" s="2"/>
      <c r="M95" s="2"/>
      <c r="N95" s="4"/>
      <c r="O95" s="2"/>
      <c r="P95" s="2"/>
      <c r="Q95" s="2"/>
    </row>
    <row r="96" spans="1:17" ht="15" thickBot="1" x14ac:dyDescent="0.35">
      <c r="A96" s="5">
        <v>95</v>
      </c>
      <c r="B96">
        <v>2373</v>
      </c>
      <c r="C96" s="3">
        <f t="shared" si="7"/>
        <v>3.375297738217339</v>
      </c>
      <c r="D96" s="2">
        <f t="shared" si="8"/>
        <v>4.2140750105351877E-4</v>
      </c>
      <c r="E96" s="3">
        <f t="shared" si="9"/>
        <v>-10877.08</v>
      </c>
      <c r="F96">
        <f t="shared" si="10"/>
        <v>10877.08</v>
      </c>
      <c r="G96" s="3"/>
      <c r="H96" s="2">
        <f t="shared" si="11"/>
        <v>118310869.3264</v>
      </c>
      <c r="I96" s="2"/>
      <c r="J96" s="3"/>
      <c r="K96" s="2"/>
      <c r="L96" s="2"/>
      <c r="M96" s="2"/>
      <c r="N96" s="4"/>
      <c r="O96" s="2"/>
      <c r="P96" s="2"/>
      <c r="Q96" s="2"/>
    </row>
    <row r="97" spans="1:17" ht="15" thickBot="1" x14ac:dyDescent="0.35">
      <c r="A97" s="5">
        <v>96</v>
      </c>
      <c r="B97">
        <v>2377</v>
      </c>
      <c r="C97" s="3">
        <f t="shared" si="7"/>
        <v>3.3760291817281805</v>
      </c>
      <c r="D97" s="2">
        <f t="shared" si="8"/>
        <v>4.2069835927639884E-4</v>
      </c>
      <c r="E97" s="3">
        <f t="shared" si="9"/>
        <v>-10873.08</v>
      </c>
      <c r="F97">
        <f t="shared" si="10"/>
        <v>10873.08</v>
      </c>
      <c r="G97" s="3"/>
      <c r="H97" s="2">
        <f t="shared" si="11"/>
        <v>118223868.6864</v>
      </c>
      <c r="I97" s="2"/>
      <c r="J97" s="3"/>
      <c r="K97" s="2"/>
      <c r="L97" s="2"/>
      <c r="M97" s="2"/>
      <c r="N97" s="4"/>
      <c r="O97" s="2"/>
      <c r="P97" s="2"/>
      <c r="Q97" s="2"/>
    </row>
    <row r="98" spans="1:17" ht="15" thickBot="1" x14ac:dyDescent="0.35">
      <c r="A98" s="5">
        <v>97</v>
      </c>
      <c r="B98">
        <v>2382</v>
      </c>
      <c r="C98" s="3">
        <f t="shared" ref="C98:C101" si="12">LOG(B98)</f>
        <v>3.3769417571467586</v>
      </c>
      <c r="D98" s="2">
        <f t="shared" si="8"/>
        <v>4.1981528127623844E-4</v>
      </c>
      <c r="E98" s="3">
        <f t="shared" si="9"/>
        <v>-10868.08</v>
      </c>
      <c r="F98">
        <f t="shared" si="10"/>
        <v>10868.08</v>
      </c>
      <c r="G98" s="3"/>
      <c r="H98" s="2">
        <f t="shared" si="11"/>
        <v>118115162.8864</v>
      </c>
      <c r="I98" s="2"/>
      <c r="J98" s="3"/>
      <c r="K98" s="2"/>
      <c r="L98" s="2"/>
      <c r="M98" s="2"/>
      <c r="N98" s="4"/>
      <c r="O98" s="2"/>
      <c r="P98" s="2"/>
      <c r="Q98" s="2"/>
    </row>
    <row r="99" spans="1:17" ht="15" thickBot="1" x14ac:dyDescent="0.35">
      <c r="A99" s="5">
        <v>98</v>
      </c>
      <c r="B99">
        <v>2388</v>
      </c>
      <c r="C99" s="3">
        <f t="shared" si="12"/>
        <v>3.3780343224573315</v>
      </c>
      <c r="D99" s="2">
        <f t="shared" si="8"/>
        <v>4.187604690117253E-4</v>
      </c>
      <c r="E99" s="3">
        <f t="shared" si="9"/>
        <v>-10862.08</v>
      </c>
      <c r="F99">
        <f t="shared" si="10"/>
        <v>10862.08</v>
      </c>
      <c r="G99" s="3"/>
      <c r="H99" s="2">
        <f t="shared" si="11"/>
        <v>117984781.92640001</v>
      </c>
      <c r="I99" s="2"/>
      <c r="J99" s="3"/>
      <c r="K99" s="2"/>
      <c r="L99" s="2"/>
      <c r="M99" s="2"/>
      <c r="N99" s="4"/>
      <c r="O99" s="2"/>
      <c r="P99" s="2"/>
      <c r="Q99" s="2"/>
    </row>
    <row r="100" spans="1:17" ht="15" thickBot="1" x14ac:dyDescent="0.35">
      <c r="A100" s="5">
        <v>99</v>
      </c>
      <c r="B100">
        <v>2390</v>
      </c>
      <c r="C100" s="3">
        <f t="shared" si="12"/>
        <v>3.3783979009481375</v>
      </c>
      <c r="D100" s="2">
        <f t="shared" si="8"/>
        <v>4.1841004184100416E-4</v>
      </c>
      <c r="E100" s="3">
        <f t="shared" si="9"/>
        <v>-10860.08</v>
      </c>
      <c r="F100">
        <f t="shared" si="10"/>
        <v>10860.08</v>
      </c>
      <c r="G100" s="3"/>
      <c r="H100" s="2">
        <f t="shared" si="11"/>
        <v>117941337.6064</v>
      </c>
      <c r="I100" s="2"/>
      <c r="J100" s="3"/>
      <c r="K100" s="2"/>
      <c r="L100" s="2"/>
      <c r="M100" s="2"/>
      <c r="N100" s="4"/>
      <c r="O100" s="2"/>
      <c r="P100" s="2"/>
      <c r="Q100" s="2"/>
    </row>
    <row r="101" spans="1:17" ht="15" thickBot="1" x14ac:dyDescent="0.35">
      <c r="A101" s="5">
        <v>100</v>
      </c>
      <c r="B101">
        <v>2429</v>
      </c>
      <c r="C101" s="3">
        <f t="shared" si="12"/>
        <v>3.3854275148051305</v>
      </c>
      <c r="D101" s="2">
        <f t="shared" si="8"/>
        <v>4.1169205434335118E-4</v>
      </c>
      <c r="E101" s="3">
        <f t="shared" si="9"/>
        <v>-10821.08</v>
      </c>
      <c r="F101">
        <f t="shared" si="10"/>
        <v>10821.08</v>
      </c>
      <c r="G101" s="1"/>
      <c r="H101" s="2">
        <f t="shared" si="11"/>
        <v>117095772.3664</v>
      </c>
      <c r="I101" s="1"/>
      <c r="J101" s="1"/>
      <c r="K101" s="1"/>
      <c r="L101" s="1"/>
      <c r="M101" s="1"/>
      <c r="N101" s="1"/>
      <c r="O101" s="1"/>
      <c r="P101" s="1"/>
      <c r="Q101" s="1"/>
    </row>
    <row r="104" spans="1:17" x14ac:dyDescent="0.3">
      <c r="A104" s="6" t="s">
        <v>0</v>
      </c>
      <c r="B104" s="7"/>
      <c r="C104">
        <f>SUM(B2:B101)/100</f>
        <v>1960.67</v>
      </c>
    </row>
    <row r="105" spans="1:17" x14ac:dyDescent="0.3">
      <c r="A105" s="6" t="s">
        <v>4</v>
      </c>
      <c r="C105" s="6" t="s">
        <v>5</v>
      </c>
      <c r="D105">
        <f>SUM(C2:C101)</f>
        <v>328.90898452468343</v>
      </c>
    </row>
    <row r="106" spans="1:17" x14ac:dyDescent="0.3">
      <c r="C106" t="s">
        <v>6</v>
      </c>
      <c r="E106">
        <f>1/100</f>
        <v>0.01</v>
      </c>
    </row>
    <row r="107" spans="1:17" x14ac:dyDescent="0.3">
      <c r="C107" t="s">
        <v>7</v>
      </c>
      <c r="D107" t="s">
        <v>8</v>
      </c>
      <c r="E107">
        <f>D105*E106</f>
        <v>3.2890898452468345</v>
      </c>
    </row>
    <row r="108" spans="1:17" x14ac:dyDescent="0.3">
      <c r="F108">
        <f>LOG(E107)</f>
        <v>0.51707573689463171</v>
      </c>
    </row>
    <row r="109" spans="1:17" x14ac:dyDescent="0.3">
      <c r="D109" s="6" t="s">
        <v>9</v>
      </c>
      <c r="F109">
        <f>10^E107</f>
        <v>1945.7625722006198</v>
      </c>
    </row>
    <row r="111" spans="1:17" x14ac:dyDescent="0.3">
      <c r="A111" s="6" t="s">
        <v>10</v>
      </c>
      <c r="C111">
        <f xml:space="preserve"> 100/SUM(D2:D101)</f>
        <v>1930.5619613111689</v>
      </c>
    </row>
    <row r="112" spans="1:17" x14ac:dyDescent="0.3">
      <c r="A112" s="6" t="s">
        <v>12</v>
      </c>
      <c r="C112">
        <f>B50</f>
        <v>1968</v>
      </c>
    </row>
    <row r="114" spans="1:4" x14ac:dyDescent="0.3">
      <c r="A114" s="6" t="s">
        <v>13</v>
      </c>
      <c r="C114">
        <f>MODE(B2:B101)</f>
        <v>1785</v>
      </c>
      <c r="D114" t="s">
        <v>14</v>
      </c>
    </row>
    <row r="116" spans="1:4" x14ac:dyDescent="0.3">
      <c r="A116" s="6" t="s">
        <v>15</v>
      </c>
      <c r="B116" t="s">
        <v>16</v>
      </c>
      <c r="C116">
        <f>7*((100+1)/10)</f>
        <v>70.7</v>
      </c>
    </row>
    <row r="117" spans="1:4" x14ac:dyDescent="0.3">
      <c r="A117" s="6" t="s">
        <v>17</v>
      </c>
      <c r="B117" t="s">
        <v>18</v>
      </c>
      <c r="C117">
        <f>10*((100+1)/100)</f>
        <v>10.1</v>
      </c>
    </row>
    <row r="118" spans="1:4" x14ac:dyDescent="0.3">
      <c r="B118" t="s">
        <v>19</v>
      </c>
      <c r="C118">
        <f>90*((100+1)/100)</f>
        <v>90.9</v>
      </c>
    </row>
    <row r="119" spans="1:4" x14ac:dyDescent="0.3">
      <c r="A119" s="6" t="s">
        <v>24</v>
      </c>
      <c r="B119" t="s">
        <v>25</v>
      </c>
      <c r="C119">
        <f>((100-1)/4)+1</f>
        <v>25.75</v>
      </c>
      <c r="D119">
        <f>B26</f>
        <v>1785</v>
      </c>
    </row>
    <row r="120" spans="1:4" x14ac:dyDescent="0.3">
      <c r="B120" t="s">
        <v>26</v>
      </c>
      <c r="C120">
        <f>(2*(100-1)/4)+1</f>
        <v>50.5</v>
      </c>
      <c r="D120">
        <f>B51</f>
        <v>1970</v>
      </c>
    </row>
    <row r="121" spans="1:4" x14ac:dyDescent="0.3">
      <c r="B121" t="s">
        <v>27</v>
      </c>
      <c r="C121">
        <f>(3*(100-1)/4)+1</f>
        <v>75.25</v>
      </c>
      <c r="D121">
        <f>B76</f>
        <v>2110</v>
      </c>
    </row>
    <row r="123" spans="1:4" x14ac:dyDescent="0.3">
      <c r="A123" s="6" t="s">
        <v>20</v>
      </c>
      <c r="B123" t="s">
        <v>21</v>
      </c>
      <c r="C123">
        <f>MAX(B2:B101)</f>
        <v>2429</v>
      </c>
    </row>
    <row r="124" spans="1:4" x14ac:dyDescent="0.3">
      <c r="B124" t="s">
        <v>22</v>
      </c>
      <c r="C124">
        <f>MIN(B2:B101)</f>
        <v>1469</v>
      </c>
    </row>
    <row r="125" spans="1:4" x14ac:dyDescent="0.3">
      <c r="B125" t="s">
        <v>23</v>
      </c>
      <c r="C125">
        <f>C123-C124</f>
        <v>960</v>
      </c>
    </row>
    <row r="127" spans="1:4" x14ac:dyDescent="0.3">
      <c r="A127" s="6" t="s">
        <v>28</v>
      </c>
      <c r="C127">
        <f>(C121-C119)</f>
        <v>49.5</v>
      </c>
    </row>
    <row r="128" spans="1:4" x14ac:dyDescent="0.3">
      <c r="A128" s="6" t="s">
        <v>29</v>
      </c>
      <c r="C128">
        <f>C127/2</f>
        <v>24.75</v>
      </c>
    </row>
    <row r="129" spans="1:6" x14ac:dyDescent="0.3">
      <c r="A129" s="6" t="s">
        <v>30</v>
      </c>
      <c r="C129">
        <f>SUM(F2:F101)/100</f>
        <v>11289.409999999989</v>
      </c>
    </row>
    <row r="131" spans="1:6" x14ac:dyDescent="0.3">
      <c r="A131" s="6" t="s">
        <v>33</v>
      </c>
      <c r="C131">
        <f>SUM(H2:H101)/100</f>
        <v>127508039.10919996</v>
      </c>
    </row>
    <row r="132" spans="1:6" x14ac:dyDescent="0.3">
      <c r="A132" s="6" t="s">
        <v>35</v>
      </c>
      <c r="C132">
        <f>SQRT(C131)</f>
        <v>11291.945762763828</v>
      </c>
    </row>
    <row r="135" spans="1:6" x14ac:dyDescent="0.3">
      <c r="A135" s="6" t="s">
        <v>36</v>
      </c>
      <c r="C135">
        <f>C132/C104</f>
        <v>5.7592281020078993</v>
      </c>
    </row>
    <row r="137" spans="1:6" x14ac:dyDescent="0.3">
      <c r="A137" s="6" t="s">
        <v>37</v>
      </c>
      <c r="D137">
        <f>C104-0/C132</f>
        <v>1960.67</v>
      </c>
    </row>
    <row r="138" spans="1:6" x14ac:dyDescent="0.3">
      <c r="A138" s="6" t="s">
        <v>38</v>
      </c>
      <c r="D138">
        <f>D119+D121-(2*D120)/D121-D119</f>
        <v>2108.1327014218009</v>
      </c>
    </row>
    <row r="141" spans="1:6" x14ac:dyDescent="0.3">
      <c r="A141" s="6" t="s">
        <v>39</v>
      </c>
    </row>
    <row r="142" spans="1:6" x14ac:dyDescent="0.3">
      <c r="D142" t="s">
        <v>19</v>
      </c>
      <c r="F142">
        <f>(B91+0.1*(B92-B91))</f>
        <v>2279.6999999999998</v>
      </c>
    </row>
    <row r="143" spans="1:6" x14ac:dyDescent="0.3">
      <c r="D143" t="s">
        <v>40</v>
      </c>
      <c r="F143">
        <f>(B11+0.9*(B12-B11))</f>
        <v>1628.1</v>
      </c>
    </row>
    <row r="191" spans="17:17" ht="15" thickBot="1" x14ac:dyDescent="0.35">
      <c r="Q191" s="3"/>
    </row>
  </sheetData>
  <sortState ref="B2:B101">
    <sortCondition ref="B101"/>
  </sortState>
  <mergeCells count="4">
    <mergeCell ref="M10:N10"/>
    <mergeCell ref="O10:Q10"/>
    <mergeCell ref="M11:N11"/>
    <mergeCell ref="O11:Q1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Wajahat Raza</cp:lastModifiedBy>
  <dcterms:created xsi:type="dcterms:W3CDTF">2019-10-13T16:42:37Z</dcterms:created>
  <dcterms:modified xsi:type="dcterms:W3CDTF">2019-10-14T11:39:08Z</dcterms:modified>
</cp:coreProperties>
</file>