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2240FD9-F5FE-4E5B-B788-3F40249C3037}" xr6:coauthVersionLast="47" xr6:coauthVersionMax="47" xr10:uidLastSave="{00000000-0000-0000-0000-000000000000}"/>
  <bookViews>
    <workbookView xWindow="-110" yWindow="-110" windowWidth="19420" windowHeight="10420" xr2:uid="{1ABC5B3F-59D0-4AD6-832A-1BAB4999D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I19" i="1"/>
  <c r="I23" i="1"/>
  <c r="B23" i="1"/>
  <c r="A23" i="1"/>
  <c r="M22" i="1"/>
  <c r="J23" i="1"/>
  <c r="F23" i="1"/>
  <c r="E23" i="1"/>
  <c r="C19" i="1"/>
  <c r="B19" i="1"/>
  <c r="A19" i="1"/>
  <c r="G13" i="1"/>
  <c r="A13" i="1"/>
  <c r="C13" i="1" s="1"/>
  <c r="E19" i="1" s="1"/>
  <c r="F2" i="1" a="1"/>
  <c r="F2" i="1" s="1"/>
  <c r="D3" i="1"/>
  <c r="D4" i="1"/>
  <c r="D5" i="1"/>
  <c r="D6" i="1"/>
  <c r="D7" i="1"/>
  <c r="D2" i="1"/>
  <c r="F19" i="1" l="1"/>
  <c r="I13" i="1"/>
  <c r="H13" i="1"/>
  <c r="J13" i="1" s="1"/>
  <c r="E13" i="1"/>
  <c r="D13" i="1"/>
  <c r="F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<sst xmlns="http://schemas.openxmlformats.org/spreadsheetml/2006/main" count="49" uniqueCount="45">
  <si>
    <t>employee</t>
  </si>
  <si>
    <t>emp1</t>
  </si>
  <si>
    <t>emp2</t>
  </si>
  <si>
    <t>emp3</t>
  </si>
  <si>
    <t>emp4</t>
  </si>
  <si>
    <t>emp5</t>
  </si>
  <si>
    <t>emp6</t>
  </si>
  <si>
    <t>salary</t>
  </si>
  <si>
    <t>working days</t>
  </si>
  <si>
    <t>bonus</t>
  </si>
  <si>
    <t>randarray</t>
  </si>
  <si>
    <t>not</t>
  </si>
  <si>
    <t>xor</t>
  </si>
  <si>
    <t>ctrl+:</t>
  </si>
  <si>
    <t>ctrl+shift+:</t>
  </si>
  <si>
    <t>today()</t>
  </si>
  <si>
    <t>now()</t>
  </si>
  <si>
    <t>day</t>
  </si>
  <si>
    <t>month</t>
  </si>
  <si>
    <t>year</t>
  </si>
  <si>
    <t>date</t>
  </si>
  <si>
    <t>hour</t>
  </si>
  <si>
    <t>minutes</t>
  </si>
  <si>
    <t>seconds</t>
  </si>
  <si>
    <t>time</t>
  </si>
  <si>
    <t>startdate</t>
  </si>
  <si>
    <t>end-date</t>
  </si>
  <si>
    <t>number-of-days</t>
  </si>
  <si>
    <t>holiodays</t>
  </si>
  <si>
    <t>days</t>
  </si>
  <si>
    <t>days360</t>
  </si>
  <si>
    <t>datedif</t>
  </si>
  <si>
    <t>workdays</t>
  </si>
  <si>
    <t>workday intl</t>
  </si>
  <si>
    <t>edate</t>
  </si>
  <si>
    <t>eomonth</t>
  </si>
  <si>
    <t>networkday</t>
  </si>
  <si>
    <t>networkdayintl</t>
  </si>
  <si>
    <t>datevalue</t>
  </si>
  <si>
    <t>yeararc</t>
  </si>
  <si>
    <t>weeknum</t>
  </si>
  <si>
    <t>weekdays</t>
  </si>
  <si>
    <t>text</t>
  </si>
  <si>
    <t>enddate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</si>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</sst>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8" fontId="0" fillId="0" borderId="0" xfId="0" applyNumberFormat="1"/>
    <xf numFmtId="0" fontId="0" fillId="2" borderId="0" xfId="0" applyFill="1" applyAlignment="1">
      <alignment horizontal="center" vertical="center"/>
    </xf>
    <xf numFmtId="16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B687-41C3-4418-BD7B-5425960BC4D4}">
  <dimension ref="A1:Q26"/>
  <sheetViews>
    <sheetView tabSelected="1" topLeftCell="A14" workbookViewId="0">
      <selection activeCell="J19" sqref="J19"/>
    </sheetView>
  </sheetViews>
  <sheetFormatPr defaultRowHeight="14.5" x14ac:dyDescent="0.35"/>
  <cols>
    <col min="1" max="1" width="10.7265625" bestFit="1" customWidth="1"/>
    <col min="2" max="2" width="15.1796875" bestFit="1" customWidth="1"/>
    <col min="3" max="3" width="14.90625" customWidth="1"/>
    <col min="4" max="4" width="10.08984375" bestFit="1" customWidth="1"/>
    <col min="5" max="5" width="14.36328125" bestFit="1" customWidth="1"/>
    <col min="6" max="6" width="11.81640625" bestFit="1" customWidth="1"/>
    <col min="9" max="9" width="11.54296875" customWidth="1"/>
    <col min="10" max="10" width="11.7265625" customWidth="1"/>
    <col min="11" max="11" width="10.7265625" customWidth="1"/>
    <col min="12" max="12" width="11.26953125" customWidth="1"/>
  </cols>
  <sheetData>
    <row r="1" spans="1:17" x14ac:dyDescent="0.35">
      <c r="A1" t="s">
        <v>0</v>
      </c>
      <c r="B1" t="s">
        <v>7</v>
      </c>
      <c r="C1" t="s">
        <v>8</v>
      </c>
      <c r="D1" t="s">
        <v>9</v>
      </c>
      <c r="F1" t="s">
        <v>10</v>
      </c>
    </row>
    <row r="2" spans="1:17" x14ac:dyDescent="0.35">
      <c r="A2" t="s">
        <v>1</v>
      </c>
      <c r="B2">
        <v>28245</v>
      </c>
      <c r="C2">
        <v>39</v>
      </c>
      <c r="D2">
        <f>IF(B2&gt;4500,B2*50%,B2*75%)</f>
        <v>14122.5</v>
      </c>
      <c r="F2" cm="1">
        <f t="array" aca="1" ref="F2:H3" ca="1">_xlfn.RANDARRAY(2,3,100,4000,FALSE)</f>
        <v>3543.1489277194255</v>
      </c>
      <c r="G2">
        <f ca="1"/>
        <v>145.28130809665527</v>
      </c>
      <c r="H2">
        <f ca="1"/>
        <v>1561.7673649048775</v>
      </c>
      <c r="K2" t="s">
        <v>11</v>
      </c>
      <c r="N2" t="s">
        <v>12</v>
      </c>
      <c r="O2" t="b">
        <v>1</v>
      </c>
      <c r="P2" t="b">
        <v>1</v>
      </c>
      <c r="Q2" t="b">
        <v>0</v>
      </c>
    </row>
    <row r="3" spans="1:17" x14ac:dyDescent="0.35">
      <c r="A3" t="s">
        <v>2</v>
      </c>
      <c r="B3">
        <v>41141</v>
      </c>
      <c r="C3">
        <v>37</v>
      </c>
      <c r="D3">
        <f t="shared" ref="D3:D7" si="0">IF(B3&gt;4500,B3*50%,B3*75%)</f>
        <v>20570.5</v>
      </c>
      <c r="F3">
        <f ca="1"/>
        <v>2239.8695829915905</v>
      </c>
      <c r="G3">
        <f ca="1"/>
        <v>2358.2574662277593</v>
      </c>
      <c r="H3">
        <f ca="1"/>
        <v>1723.1275220814396</v>
      </c>
      <c r="K3" t="b">
        <v>1</v>
      </c>
      <c r="L3" t="b">
        <v>0</v>
      </c>
      <c r="O3" t="b">
        <v>1</v>
      </c>
      <c r="P3" t="b">
        <v>0</v>
      </c>
      <c r="Q3" t="b">
        <v>1</v>
      </c>
    </row>
    <row r="4" spans="1:17" x14ac:dyDescent="0.35">
      <c r="A4" t="s">
        <v>3</v>
      </c>
      <c r="B4">
        <v>9365</v>
      </c>
      <c r="C4">
        <v>98</v>
      </c>
      <c r="D4">
        <f t="shared" si="0"/>
        <v>4682.5</v>
      </c>
      <c r="K4" t="b">
        <v>0</v>
      </c>
      <c r="L4" t="b">
        <v>1</v>
      </c>
      <c r="O4" t="b">
        <v>0</v>
      </c>
      <c r="P4" t="b">
        <v>0</v>
      </c>
      <c r="Q4" t="b">
        <v>0</v>
      </c>
    </row>
    <row r="5" spans="1:17" x14ac:dyDescent="0.35">
      <c r="A5" t="s">
        <v>4</v>
      </c>
      <c r="B5">
        <v>11908</v>
      </c>
      <c r="C5">
        <v>36</v>
      </c>
      <c r="D5">
        <f t="shared" si="0"/>
        <v>5954</v>
      </c>
    </row>
    <row r="6" spans="1:17" x14ac:dyDescent="0.35">
      <c r="A6" t="s">
        <v>5</v>
      </c>
      <c r="B6">
        <v>18115</v>
      </c>
      <c r="C6">
        <v>28</v>
      </c>
      <c r="D6">
        <f t="shared" si="0"/>
        <v>9057.5</v>
      </c>
    </row>
    <row r="7" spans="1:17" x14ac:dyDescent="0.35">
      <c r="A7" t="s">
        <v>6</v>
      </c>
      <c r="B7">
        <v>46615</v>
      </c>
      <c r="C7">
        <v>76</v>
      </c>
      <c r="D7">
        <f t="shared" si="0"/>
        <v>23307.5</v>
      </c>
    </row>
    <row r="9" spans="1:17" x14ac:dyDescent="0.35">
      <c r="A9" t="s">
        <v>13</v>
      </c>
      <c r="B9" s="1">
        <v>45955</v>
      </c>
    </row>
    <row r="10" spans="1:17" x14ac:dyDescent="0.35">
      <c r="A10" t="s">
        <v>14</v>
      </c>
      <c r="B10" s="2">
        <v>0.46041666666666664</v>
      </c>
    </row>
    <row r="12" spans="1:17" x14ac:dyDescent="0.35">
      <c r="A12" s="5" t="s">
        <v>15</v>
      </c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</row>
    <row r="13" spans="1:17" x14ac:dyDescent="0.35">
      <c r="A13" s="1">
        <f ca="1">TODAY()</f>
        <v>45955</v>
      </c>
      <c r="B13" s="3">
        <v>45955.467021759257</v>
      </c>
      <c r="C13">
        <f ca="1">DAY(A13)</f>
        <v>25</v>
      </c>
      <c r="D13">
        <f ca="1">MONTH(A13)</f>
        <v>10</v>
      </c>
      <c r="E13">
        <f ca="1">YEAR(A13)</f>
        <v>2025</v>
      </c>
      <c r="F13" s="1">
        <f ca="1">DATE(E13,D13,C13)</f>
        <v>45955</v>
      </c>
      <c r="G13">
        <f>HOUR(B13)</f>
        <v>11</v>
      </c>
      <c r="H13">
        <f>MINUTE(B13)</f>
        <v>12</v>
      </c>
      <c r="I13">
        <f>SECOND(B13)</f>
        <v>31</v>
      </c>
      <c r="J13" s="4">
        <f>TIME(G13,H13,K13)</f>
        <v>0.46666666666666667</v>
      </c>
    </row>
    <row r="15" spans="1:17" x14ac:dyDescent="0.35">
      <c r="A15" t="s">
        <v>25</v>
      </c>
      <c r="B15" t="s">
        <v>26</v>
      </c>
      <c r="D15" t="s">
        <v>25</v>
      </c>
      <c r="E15" t="s">
        <v>27</v>
      </c>
      <c r="F15" t="s">
        <v>28</v>
      </c>
      <c r="I15" t="s">
        <v>25</v>
      </c>
      <c r="J15" t="s">
        <v>43</v>
      </c>
    </row>
    <row r="16" spans="1:17" x14ac:dyDescent="0.35">
      <c r="A16" s="1">
        <v>35248</v>
      </c>
      <c r="B16" s="1">
        <v>45955</v>
      </c>
      <c r="D16" s="1">
        <v>45955</v>
      </c>
      <c r="E16" s="1">
        <v>15</v>
      </c>
      <c r="F16" s="6">
        <v>45856</v>
      </c>
      <c r="I16" s="1">
        <v>45764</v>
      </c>
      <c r="J16" s="1">
        <v>45798</v>
      </c>
      <c r="K16" s="1"/>
      <c r="L16" s="1"/>
      <c r="M16" s="6"/>
    </row>
    <row r="18" spans="1:13" x14ac:dyDescent="0.35">
      <c r="A18" s="7" t="s">
        <v>29</v>
      </c>
      <c r="B18" s="7" t="s">
        <v>30</v>
      </c>
      <c r="C18" s="7" t="s">
        <v>31</v>
      </c>
      <c r="E18" s="7" t="s">
        <v>32</v>
      </c>
      <c r="F18" s="7" t="s">
        <v>33</v>
      </c>
      <c r="I18" s="7" t="s">
        <v>34</v>
      </c>
      <c r="J18" s="7" t="s">
        <v>35</v>
      </c>
    </row>
    <row r="19" spans="1:13" x14ac:dyDescent="0.35">
      <c r="A19">
        <f>_xlfn.DAYS(B16,A16)</f>
        <v>10707</v>
      </c>
      <c r="B19">
        <f>DAYS360(A16,B16)</f>
        <v>10553</v>
      </c>
      <c r="C19">
        <f>DATEDIF(A16,B16,"y")</f>
        <v>29</v>
      </c>
      <c r="E19">
        <f ca="1">WORKDAY(TODAY(),C13,F16)</f>
        <v>45989</v>
      </c>
      <c r="F19">
        <f ca="1">WORKDAY.INTL(D16,C13,2,F16)</f>
        <v>45990</v>
      </c>
      <c r="I19" s="1">
        <f>EDATE(I16,3)</f>
        <v>45855</v>
      </c>
      <c r="J19" s="1">
        <f>EOMONTH(I16,2)</f>
        <v>45838</v>
      </c>
    </row>
    <row r="21" spans="1:13" x14ac:dyDescent="0.35">
      <c r="M21" t="s">
        <v>42</v>
      </c>
    </row>
    <row r="22" spans="1:13" x14ac:dyDescent="0.35">
      <c r="A22" s="8" t="s">
        <v>36</v>
      </c>
      <c r="B22" s="8" t="s">
        <v>37</v>
      </c>
      <c r="E22" s="7" t="s">
        <v>38</v>
      </c>
      <c r="F22" s="7" t="s">
        <v>39</v>
      </c>
      <c r="I22" s="7" t="s">
        <v>40</v>
      </c>
      <c r="J22" s="7" t="s">
        <v>41</v>
      </c>
      <c r="M22" t="str">
        <f ca="1">TEXT(TODAY(),"ddd-mmm-yyy")</f>
        <v>Sat-Oct-2025</v>
      </c>
    </row>
    <row r="23" spans="1:13" x14ac:dyDescent="0.35">
      <c r="A23">
        <f>NETWORKDAYS(A26,B26,C26)</f>
        <v>44</v>
      </c>
      <c r="B23">
        <f>NETWORKDAYS.INTL(A26,B26,3)</f>
        <v>43</v>
      </c>
      <c r="E23">
        <f>DATEVALUE("26-09-25")</f>
        <v>45926</v>
      </c>
      <c r="F23">
        <f>YEARFRAC(A16,B16,1)</f>
        <v>29.312830808541705</v>
      </c>
      <c r="I23">
        <f ca="1">WEEKNUM(TODAY(),11)</f>
        <v>43</v>
      </c>
      <c r="J23">
        <f ca="1">WEEKDAY(TODAY(),2)</f>
        <v>6</v>
      </c>
    </row>
    <row r="25" spans="1:13" x14ac:dyDescent="0.35">
      <c r="A25" t="s">
        <v>25</v>
      </c>
      <c r="B25" t="s">
        <v>43</v>
      </c>
      <c r="C25" t="s">
        <v>44</v>
      </c>
    </row>
    <row r="26" spans="1:13" x14ac:dyDescent="0.35">
      <c r="A26" s="1">
        <v>45830</v>
      </c>
      <c r="B26" s="1">
        <v>45890</v>
      </c>
      <c r="C26" s="6">
        <v>45825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2025-10-25T04:42:37Z</dcterms:created>
  <dcterms:modified xsi:type="dcterms:W3CDTF">2025-10-25T06:19:51Z</dcterms:modified>
</cp:coreProperties>
</file>