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B58CA51D-2273-4C1A-B4A3-72A591E7F1DB}" xr6:coauthVersionLast="46" xr6:coauthVersionMax="46" xr10:uidLastSave="{00000000-0000-0000-0000-000000000000}"/>
  <bookViews>
    <workbookView xWindow="-120" yWindow="-120" windowWidth="29040" windowHeight="15840" xr2:uid="{348CAC0A-7263-4701-A4B3-2745E00CF65E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C4" i="1"/>
  <c r="F4" i="1" s="1"/>
  <c r="H4" i="1" s="1"/>
  <c r="C5" i="1"/>
  <c r="F5" i="1" s="1"/>
  <c r="G5" i="1" s="1"/>
  <c r="C6" i="1"/>
  <c r="F6" i="1" s="1"/>
  <c r="G6" i="1" s="1"/>
  <c r="C7" i="1"/>
  <c r="F7" i="1" s="1"/>
  <c r="G7" i="1" s="1"/>
  <c r="C8" i="1"/>
  <c r="F8" i="1" s="1"/>
  <c r="G8" i="1" s="1"/>
  <c r="C9" i="1"/>
  <c r="F9" i="1" s="1"/>
  <c r="G9" i="1" s="1"/>
  <c r="C10" i="1"/>
  <c r="F10" i="1" s="1"/>
  <c r="G10" i="1" s="1"/>
  <c r="C11" i="1"/>
  <c r="F11" i="1" s="1"/>
  <c r="G11" i="1" s="1"/>
  <c r="C12" i="1"/>
  <c r="F12" i="1" s="1"/>
  <c r="G12" i="1" s="1"/>
  <c r="C3" i="1"/>
  <c r="F3" i="1" s="1"/>
  <c r="G3" i="1" s="1"/>
  <c r="H9" i="1" l="1"/>
  <c r="I9" i="1" s="1"/>
  <c r="H7" i="1"/>
  <c r="I7" i="1" s="1"/>
  <c r="H6" i="1"/>
  <c r="I6" i="1" s="1"/>
  <c r="H8" i="1"/>
  <c r="I8" i="1" s="1"/>
  <c r="H5" i="1"/>
  <c r="I5" i="1" s="1"/>
  <c r="H10" i="1"/>
  <c r="I10" i="1" s="1"/>
  <c r="H12" i="1"/>
  <c r="I12" i="1" s="1"/>
  <c r="H11" i="1"/>
  <c r="I11" i="1" s="1"/>
  <c r="I4" i="1"/>
  <c r="H3" i="1"/>
  <c r="I3" i="1" s="1"/>
  <c r="L21" i="1" l="1"/>
  <c r="K21" i="1"/>
  <c r="J22" i="1"/>
  <c r="K22" i="1"/>
  <c r="L22" i="1"/>
  <c r="H22" i="1"/>
  <c r="I21" i="1"/>
  <c r="H21" i="1"/>
  <c r="I22" i="1"/>
  <c r="J21" i="1"/>
</calcChain>
</file>

<file path=xl/sharedStrings.xml><?xml version="1.0" encoding="utf-8"?>
<sst xmlns="http://schemas.openxmlformats.org/spreadsheetml/2006/main" count="47" uniqueCount="38">
  <si>
    <t>BÁO CÁO NHẬP XUẤT MẶT HÀNG ĐIỆN</t>
  </si>
  <si>
    <t>STT</t>
  </si>
  <si>
    <t>MASP</t>
  </si>
  <si>
    <t>Tên Sản Phẩm</t>
  </si>
  <si>
    <t>Số Lượng</t>
  </si>
  <si>
    <t>Đơn Giá</t>
  </si>
  <si>
    <t>Thành Tiền</t>
  </si>
  <si>
    <t>Giảm Giá</t>
  </si>
  <si>
    <t>01CT-N</t>
  </si>
  <si>
    <t>02CD-N</t>
  </si>
  <si>
    <t>02CT-X</t>
  </si>
  <si>
    <t>02BD-N</t>
  </si>
  <si>
    <t>01OP-N</t>
  </si>
  <si>
    <t>01DĐ-N</t>
  </si>
  <si>
    <t>01BD-X</t>
  </si>
  <si>
    <t>02DĐ-N</t>
  </si>
  <si>
    <t>02OP-N</t>
  </si>
  <si>
    <t>Bảng Mặt Hàng &amp; Đơn Giá</t>
  </si>
  <si>
    <t xml:space="preserve">Nhập </t>
  </si>
  <si>
    <t>Xuất</t>
  </si>
  <si>
    <t>DĐ</t>
  </si>
  <si>
    <t>Dây điện</t>
  </si>
  <si>
    <t>BD</t>
  </si>
  <si>
    <t>Bóng đèn</t>
  </si>
  <si>
    <t>CD</t>
  </si>
  <si>
    <t>Cầu dao</t>
  </si>
  <si>
    <t>OP</t>
  </si>
  <si>
    <t>Ổn áp</t>
  </si>
  <si>
    <t>CT</t>
  </si>
  <si>
    <t>Công tắc</t>
  </si>
  <si>
    <t>Bảng Tỷ Giá USD</t>
  </si>
  <si>
    <t>Ngày</t>
  </si>
  <si>
    <t>Tỷ giá USD</t>
  </si>
  <si>
    <t>Giá trị</t>
  </si>
  <si>
    <t>Ngày 
Nhập / Xuất</t>
  </si>
  <si>
    <t>Mặt Hàng</t>
  </si>
  <si>
    <t>Tổng Số Lượng</t>
  </si>
  <si>
    <t>Tổng Thành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</si>
</sst>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dd/mm/yyyy"/>
  </numFmts>
  <fonts count="9" x14ac:knownFonts="1">
    <font>
      <sz val="12"/>
      <color theme="1"/>
      <name val="Times New Roman"/>
      <family val="2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justify" vertical="center"/>
    </xf>
    <xf numFmtId="3" fontId="4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169" fontId="4" fillId="0" borderId="1" xfId="0" applyNumberFormat="1" applyFont="1" applyBorder="1" applyAlignment="1">
      <alignment horizontal="center" vertical="center" wrapText="1"/>
    </xf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7" fillId="4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right" vertical="center" wrapText="1" indent="2"/>
    </xf>
    <xf numFmtId="3" fontId="4" fillId="0" borderId="1" xfId="0" applyNumberFormat="1" applyFont="1" applyBorder="1" applyAlignment="1">
      <alignment horizontal="righ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E6D68-7E2E-472A-A99D-9CF6482A8CC0}">
  <dimension ref="A1:L22"/>
  <sheetViews>
    <sheetView tabSelected="1" zoomScale="130" zoomScaleNormal="130" workbookViewId="0">
      <selection activeCell="F4" sqref="F4"/>
    </sheetView>
  </sheetViews>
  <sheetFormatPr defaultRowHeight="15.75" x14ac:dyDescent="0.25"/>
  <cols>
    <col min="1" max="1" width="4.25" customWidth="1"/>
    <col min="2" max="2" width="9" customWidth="1"/>
    <col min="3" max="3" width="15.625" customWidth="1"/>
    <col min="4" max="6" width="12.125" customWidth="1"/>
    <col min="7" max="7" width="18.125" customWidth="1"/>
    <col min="8" max="12" width="16.25" customWidth="1"/>
  </cols>
  <sheetData>
    <row r="1" spans="1:10" ht="24.75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</row>
    <row r="2" spans="1:10" ht="31.5" customHeight="1" x14ac:dyDescent="0.25">
      <c r="A2" s="1" t="s">
        <v>1</v>
      </c>
      <c r="B2" s="2" t="s">
        <v>2</v>
      </c>
      <c r="C2" s="2" t="s">
        <v>3</v>
      </c>
      <c r="D2" s="3" t="s">
        <v>34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33</v>
      </c>
    </row>
    <row r="3" spans="1:10" x14ac:dyDescent="0.25">
      <c r="A3" s="4">
        <v>1</v>
      </c>
      <c r="B3" s="4" t="s">
        <v>8</v>
      </c>
      <c r="C3" s="4" t="str">
        <f>VLOOKUP(MID(B3,3,2),$B$17:$C$21,2,0)</f>
        <v>Công tắc</v>
      </c>
      <c r="D3" s="13">
        <v>39133</v>
      </c>
      <c r="E3" s="4">
        <v>100</v>
      </c>
      <c r="F3" s="19">
        <f>VLOOKUP(C3,$C$17:$E$21,IF(RIGHT(B3)="N",2,3),0)</f>
        <v>120</v>
      </c>
      <c r="G3" s="20">
        <f>HLOOKUP(D3,$H$17:$J$18,2,1)*F3*E3</f>
        <v>198600000</v>
      </c>
      <c r="H3" s="20">
        <f>IF(AND(D3&gt;=DATE(2007,2,10),D3&lt;=DATE(2007,2,20)),0.05,0)*G3</f>
        <v>9930000</v>
      </c>
      <c r="I3" s="20">
        <f>G3-H3</f>
        <v>188670000</v>
      </c>
    </row>
    <row r="4" spans="1:10" x14ac:dyDescent="0.25">
      <c r="A4" s="4">
        <v>2</v>
      </c>
      <c r="B4" s="4" t="s">
        <v>9</v>
      </c>
      <c r="C4" s="4" t="str">
        <f t="shared" ref="C4:C12" si="0">VLOOKUP(MID(B4,3,2),$B$17:$C$21,2,0)</f>
        <v>Cầu dao</v>
      </c>
      <c r="D4" s="13">
        <v>39139</v>
      </c>
      <c r="E4" s="4">
        <v>50</v>
      </c>
      <c r="F4" s="19">
        <f t="shared" ref="F4:F12" si="1">VLOOKUP(C4,$C$17:$E$21,IF(RIGHT(B4)="N",2,3),0)</f>
        <v>600</v>
      </c>
      <c r="G4" s="20">
        <f>HLOOKUP(D4,$H$17:$J$18,2,1)*F4*E4</f>
        <v>496500000</v>
      </c>
      <c r="H4" s="20">
        <f t="shared" ref="H4:H12" si="2">IF(AND(D4&gt;=DATE(2007,2,10),D4&lt;=DATE(2007,2,20)),0.05,0)*G4</f>
        <v>0</v>
      </c>
      <c r="I4" s="20">
        <f t="shared" ref="I4:I12" si="3">G4-H4</f>
        <v>496500000</v>
      </c>
    </row>
    <row r="5" spans="1:10" x14ac:dyDescent="0.25">
      <c r="A5" s="4">
        <v>3</v>
      </c>
      <c r="B5" s="4" t="s">
        <v>8</v>
      </c>
      <c r="C5" s="4" t="str">
        <f t="shared" si="0"/>
        <v>Công tắc</v>
      </c>
      <c r="D5" s="13">
        <v>39115</v>
      </c>
      <c r="E5" s="4">
        <v>50</v>
      </c>
      <c r="F5" s="19">
        <f t="shared" si="1"/>
        <v>120</v>
      </c>
      <c r="G5" s="20">
        <f t="shared" ref="G4:G12" si="4">HLOOKUP(D5,$H$17:$J$18,2,1)*F5*E5</f>
        <v>99000000</v>
      </c>
      <c r="H5" s="20">
        <f t="shared" si="2"/>
        <v>0</v>
      </c>
      <c r="I5" s="20">
        <f t="shared" si="3"/>
        <v>99000000</v>
      </c>
    </row>
    <row r="6" spans="1:10" x14ac:dyDescent="0.25">
      <c r="A6" s="4">
        <v>4</v>
      </c>
      <c r="B6" s="4" t="s">
        <v>10</v>
      </c>
      <c r="C6" s="4" t="str">
        <f t="shared" si="0"/>
        <v>Công tắc</v>
      </c>
      <c r="D6" s="13">
        <v>39118</v>
      </c>
      <c r="E6" s="4">
        <v>150</v>
      </c>
      <c r="F6" s="19">
        <f t="shared" si="1"/>
        <v>150</v>
      </c>
      <c r="G6" s="20">
        <f t="shared" si="4"/>
        <v>371250000</v>
      </c>
      <c r="H6" s="20">
        <f t="shared" si="2"/>
        <v>0</v>
      </c>
      <c r="I6" s="20">
        <f t="shared" si="3"/>
        <v>371250000</v>
      </c>
    </row>
    <row r="7" spans="1:10" x14ac:dyDescent="0.25">
      <c r="A7" s="4">
        <v>5</v>
      </c>
      <c r="B7" s="4" t="s">
        <v>11</v>
      </c>
      <c r="C7" s="4" t="str">
        <f t="shared" si="0"/>
        <v>Bóng đèn</v>
      </c>
      <c r="D7" s="13">
        <v>39128</v>
      </c>
      <c r="E7" s="4">
        <v>320</v>
      </c>
      <c r="F7" s="19">
        <f t="shared" si="1"/>
        <v>500</v>
      </c>
      <c r="G7" s="20">
        <f t="shared" si="4"/>
        <v>2648000000</v>
      </c>
      <c r="H7" s="20">
        <f t="shared" si="2"/>
        <v>132400000</v>
      </c>
      <c r="I7" s="20">
        <f t="shared" si="3"/>
        <v>2515600000</v>
      </c>
    </row>
    <row r="8" spans="1:10" x14ac:dyDescent="0.25">
      <c r="A8" s="4">
        <v>6</v>
      </c>
      <c r="B8" s="4" t="s">
        <v>12</v>
      </c>
      <c r="C8" s="4" t="str">
        <f t="shared" si="0"/>
        <v>Ổn áp</v>
      </c>
      <c r="D8" s="13">
        <v>39120</v>
      </c>
      <c r="E8" s="4">
        <v>35</v>
      </c>
      <c r="F8" s="19">
        <f t="shared" si="1"/>
        <v>50000</v>
      </c>
      <c r="G8" s="20">
        <f t="shared" si="4"/>
        <v>28875000000</v>
      </c>
      <c r="H8" s="20">
        <f t="shared" si="2"/>
        <v>0</v>
      </c>
      <c r="I8" s="20">
        <f t="shared" si="3"/>
        <v>28875000000</v>
      </c>
    </row>
    <row r="9" spans="1:10" x14ac:dyDescent="0.25">
      <c r="A9" s="4">
        <v>7</v>
      </c>
      <c r="B9" s="4" t="s">
        <v>13</v>
      </c>
      <c r="C9" s="4" t="str">
        <f t="shared" si="0"/>
        <v>Dây điện</v>
      </c>
      <c r="D9" s="13">
        <v>39132</v>
      </c>
      <c r="E9" s="4">
        <v>40</v>
      </c>
      <c r="F9" s="19">
        <f t="shared" si="1"/>
        <v>100</v>
      </c>
      <c r="G9" s="20">
        <f t="shared" si="4"/>
        <v>66200000</v>
      </c>
      <c r="H9" s="20">
        <f t="shared" si="2"/>
        <v>3310000</v>
      </c>
      <c r="I9" s="20">
        <f t="shared" si="3"/>
        <v>62890000</v>
      </c>
    </row>
    <row r="10" spans="1:10" x14ac:dyDescent="0.25">
      <c r="A10" s="4">
        <v>8</v>
      </c>
      <c r="B10" s="4" t="s">
        <v>14</v>
      </c>
      <c r="C10" s="4" t="str">
        <f t="shared" si="0"/>
        <v>Bóng đèn</v>
      </c>
      <c r="D10" s="13">
        <v>39125</v>
      </c>
      <c r="E10" s="4">
        <v>46</v>
      </c>
      <c r="F10" s="19">
        <f t="shared" si="1"/>
        <v>650</v>
      </c>
      <c r="G10" s="20">
        <f t="shared" si="4"/>
        <v>493350000</v>
      </c>
      <c r="H10" s="20">
        <f t="shared" si="2"/>
        <v>24667500</v>
      </c>
      <c r="I10" s="20">
        <f t="shared" si="3"/>
        <v>468682500</v>
      </c>
    </row>
    <row r="11" spans="1:10" x14ac:dyDescent="0.25">
      <c r="A11" s="4">
        <v>9</v>
      </c>
      <c r="B11" s="4" t="s">
        <v>15</v>
      </c>
      <c r="C11" s="4" t="str">
        <f t="shared" si="0"/>
        <v>Dây điện</v>
      </c>
      <c r="D11" s="13">
        <v>39137</v>
      </c>
      <c r="E11" s="4">
        <v>154</v>
      </c>
      <c r="F11" s="19">
        <f t="shared" si="1"/>
        <v>100</v>
      </c>
      <c r="G11" s="20">
        <f t="shared" si="4"/>
        <v>254870000</v>
      </c>
      <c r="H11" s="20">
        <f t="shared" si="2"/>
        <v>0</v>
      </c>
      <c r="I11" s="20">
        <f t="shared" si="3"/>
        <v>254870000</v>
      </c>
    </row>
    <row r="12" spans="1:10" x14ac:dyDescent="0.25">
      <c r="A12" s="4">
        <v>10</v>
      </c>
      <c r="B12" s="4" t="s">
        <v>16</v>
      </c>
      <c r="C12" s="4" t="str">
        <f t="shared" si="0"/>
        <v>Ổn áp</v>
      </c>
      <c r="D12" s="13">
        <v>39140</v>
      </c>
      <c r="E12" s="4">
        <v>200</v>
      </c>
      <c r="F12" s="19">
        <f t="shared" si="1"/>
        <v>50000</v>
      </c>
      <c r="G12" s="20">
        <f t="shared" si="4"/>
        <v>165500000000</v>
      </c>
      <c r="H12" s="20">
        <f t="shared" si="2"/>
        <v>0</v>
      </c>
      <c r="I12" s="20">
        <f t="shared" si="3"/>
        <v>165500000000</v>
      </c>
    </row>
    <row r="13" spans="1:10" ht="7.5" customHeight="1" x14ac:dyDescent="0.25"/>
    <row r="14" spans="1:10" ht="27" customHeight="1" x14ac:dyDescent="0.3">
      <c r="B14" s="15" t="s">
        <v>17</v>
      </c>
      <c r="C14" s="15"/>
      <c r="D14" s="15"/>
      <c r="E14" s="15"/>
      <c r="H14" s="14"/>
      <c r="I14" s="14"/>
    </row>
    <row r="15" spans="1:10" ht="20.25" customHeight="1" x14ac:dyDescent="0.25">
      <c r="B15" s="5" t="s">
        <v>2</v>
      </c>
      <c r="C15" s="6" t="s">
        <v>3</v>
      </c>
      <c r="D15" s="6" t="s">
        <v>5</v>
      </c>
      <c r="E15" s="6"/>
    </row>
    <row r="16" spans="1:10" ht="18.75" customHeight="1" x14ac:dyDescent="0.3">
      <c r="B16" s="5"/>
      <c r="C16" s="6"/>
      <c r="D16" s="3" t="s">
        <v>18</v>
      </c>
      <c r="E16" s="3" t="s">
        <v>19</v>
      </c>
      <c r="G16" s="12" t="s">
        <v>30</v>
      </c>
      <c r="H16" s="12"/>
      <c r="I16" s="12"/>
      <c r="J16" s="12"/>
    </row>
    <row r="17" spans="2:12" ht="24" customHeight="1" x14ac:dyDescent="0.25">
      <c r="B17" s="7" t="s">
        <v>20</v>
      </c>
      <c r="C17" s="8" t="s">
        <v>21</v>
      </c>
      <c r="D17" s="19">
        <v>100</v>
      </c>
      <c r="E17" s="19">
        <v>110</v>
      </c>
      <c r="G17" s="10" t="s">
        <v>31</v>
      </c>
      <c r="H17" s="13">
        <v>39114</v>
      </c>
      <c r="I17" s="13">
        <v>39128</v>
      </c>
      <c r="J17" s="13">
        <v>39141</v>
      </c>
    </row>
    <row r="18" spans="2:12" ht="24" customHeight="1" x14ac:dyDescent="0.25">
      <c r="B18" s="7" t="s">
        <v>22</v>
      </c>
      <c r="C18" s="8" t="s">
        <v>23</v>
      </c>
      <c r="D18" s="19">
        <v>500</v>
      </c>
      <c r="E18" s="19">
        <v>650</v>
      </c>
      <c r="G18" s="3" t="s">
        <v>32</v>
      </c>
      <c r="H18" s="9">
        <v>16500</v>
      </c>
      <c r="I18" s="9">
        <v>16550</v>
      </c>
      <c r="J18" s="9">
        <v>16600</v>
      </c>
    </row>
    <row r="19" spans="2:12" ht="24" customHeight="1" x14ac:dyDescent="0.25">
      <c r="B19" s="7" t="s">
        <v>24</v>
      </c>
      <c r="C19" s="8" t="s">
        <v>25</v>
      </c>
      <c r="D19" s="19">
        <v>600</v>
      </c>
      <c r="E19" s="19">
        <v>800</v>
      </c>
    </row>
    <row r="20" spans="2:12" ht="24" customHeight="1" x14ac:dyDescent="0.25">
      <c r="B20" s="7" t="s">
        <v>26</v>
      </c>
      <c r="C20" s="8" t="s">
        <v>27</v>
      </c>
      <c r="D20" s="19">
        <v>50000</v>
      </c>
      <c r="E20" s="19">
        <v>55000</v>
      </c>
      <c r="G20" s="16" t="s">
        <v>35</v>
      </c>
      <c r="H20" s="17" t="s">
        <v>21</v>
      </c>
      <c r="I20" s="17" t="s">
        <v>23</v>
      </c>
      <c r="J20" s="17" t="s">
        <v>25</v>
      </c>
      <c r="K20" s="17" t="s">
        <v>27</v>
      </c>
      <c r="L20" s="17" t="s">
        <v>29</v>
      </c>
    </row>
    <row r="21" spans="2:12" ht="23.25" customHeight="1" x14ac:dyDescent="0.25">
      <c r="B21" s="7" t="s">
        <v>28</v>
      </c>
      <c r="C21" s="8" t="s">
        <v>29</v>
      </c>
      <c r="D21" s="19">
        <v>120</v>
      </c>
      <c r="E21" s="19">
        <v>150</v>
      </c>
      <c r="G21" s="16" t="s">
        <v>36</v>
      </c>
      <c r="H21" s="18">
        <f ca="1">SUMIF($C$3:$I$12,H$20,$E$3:$E$12)</f>
        <v>194</v>
      </c>
      <c r="I21" s="18">
        <f t="shared" ref="I21:L21" ca="1" si="5">SUMIF($C$3:$I$12,I$20,$E$3:$E$12)</f>
        <v>366</v>
      </c>
      <c r="J21" s="18">
        <f t="shared" ca="1" si="5"/>
        <v>50</v>
      </c>
      <c r="K21" s="18">
        <f t="shared" ca="1" si="5"/>
        <v>235</v>
      </c>
      <c r="L21" s="18">
        <f t="shared" ca="1" si="5"/>
        <v>300</v>
      </c>
    </row>
    <row r="22" spans="2:12" ht="23.25" customHeight="1" x14ac:dyDescent="0.25">
      <c r="G22" s="16" t="s">
        <v>37</v>
      </c>
      <c r="H22" s="20">
        <f ca="1">SUMIF($C$3:$I$12,H$20,$G$3:$G$12)</f>
        <v>321070000</v>
      </c>
      <c r="I22" s="20">
        <f t="shared" ref="I22:L22" ca="1" si="6">SUMIF($C$3:$I$12,I$20,$G$3:$G$12)</f>
        <v>3141350000</v>
      </c>
      <c r="J22" s="20">
        <f t="shared" ca="1" si="6"/>
        <v>496500000</v>
      </c>
      <c r="K22" s="20">
        <f t="shared" ca="1" si="6"/>
        <v>194375000000</v>
      </c>
      <c r="L22" s="20">
        <f t="shared" ca="1" si="6"/>
        <v>668850000</v>
      </c>
    </row>
  </sheetData>
  <mergeCells count="6">
    <mergeCell ref="A1:I1"/>
    <mergeCell ref="B15:B16"/>
    <mergeCell ref="G16:J16"/>
    <mergeCell ref="C15:C16"/>
    <mergeCell ref="D15:E15"/>
    <mergeCell ref="B14:E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48AAC-C755-47A9-B67D-1D8472467B1E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B276-6EB0-45B9-87BD-DB4EB2B1E089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KHOACNTT</dc:creator>
  <cp:lastModifiedBy>KHOACNTT</cp:lastModifiedBy>
  <dcterms:created xsi:type="dcterms:W3CDTF">2022-10-06T01:27:38Z</dcterms:created>
  <dcterms:modified xsi:type="dcterms:W3CDTF">2022-10-06T02:13:01Z</dcterms:modified>
</cp:coreProperties>
</file>