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t\Desktop\Τσαντήλας_Ιωάννης_Εργασία_MRP\"/>
    </mc:Choice>
  </mc:AlternateContent>
  <xr:revisionPtr revIDLastSave="0" documentId="13_ncr:1_{530A195C-00DB-45DA-AFF9-44A85327C939}" xr6:coauthVersionLast="47" xr6:coauthVersionMax="47" xr10:uidLastSave="{00000000-0000-0000-0000-000000000000}"/>
  <bookViews>
    <workbookView xWindow="-108" yWindow="-108" windowWidth="23256" windowHeight="12456" xr2:uid="{5C811703-07F5-4C93-8CC5-9D47CFDBF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H56" i="1"/>
  <c r="I41" i="1"/>
  <c r="I26" i="1"/>
  <c r="I11" i="1"/>
  <c r="C11" i="1"/>
  <c r="E11" i="1" s="1"/>
  <c r="C56" i="1"/>
  <c r="C41" i="1"/>
  <c r="C26" i="1"/>
  <c r="F11" i="1" l="1"/>
  <c r="G11" i="1" l="1"/>
  <c r="H21" i="1" s="1"/>
  <c r="C12" i="1" l="1"/>
  <c r="E12" i="1" l="1"/>
  <c r="F12" i="1" l="1"/>
  <c r="G12" i="1" s="1"/>
  <c r="I12" i="1" s="1"/>
  <c r="H11" i="1" l="1"/>
  <c r="B36" i="1"/>
  <c r="B51" i="1"/>
  <c r="C13" i="1"/>
  <c r="E13" i="1" s="1"/>
  <c r="F13" i="1" l="1"/>
  <c r="G13" i="1" s="1"/>
  <c r="I13" i="1" s="1"/>
  <c r="H12" i="1" l="1"/>
  <c r="C14" i="1"/>
  <c r="E14" i="1" s="1"/>
  <c r="B26" i="1" l="1"/>
  <c r="E26" i="1" s="1"/>
  <c r="F26" i="1" s="1"/>
  <c r="G26" i="1" s="1"/>
  <c r="H35" i="1" s="1"/>
  <c r="B41" i="1"/>
  <c r="E41" i="1" s="1"/>
  <c r="F41" i="1" s="1"/>
  <c r="G41" i="1" s="1"/>
  <c r="H50" i="1" s="1"/>
  <c r="B80" i="1" s="1"/>
  <c r="F14" i="1"/>
  <c r="G14" i="1" s="1"/>
  <c r="I14" i="1" s="1"/>
  <c r="H13" i="1" l="1"/>
  <c r="B65" i="1"/>
  <c r="C27" i="1"/>
  <c r="C42" i="1"/>
  <c r="B42" i="1"/>
  <c r="B27" i="1"/>
  <c r="C15" i="1"/>
  <c r="E15" i="1" s="1"/>
  <c r="E42" i="1" l="1"/>
  <c r="E27" i="1"/>
  <c r="F15" i="1"/>
  <c r="G15" i="1" s="1"/>
  <c r="I15" i="1" s="1"/>
  <c r="F42" i="1" l="1"/>
  <c r="G42" i="1" s="1"/>
  <c r="H51" i="1" s="1"/>
  <c r="B81" i="1" s="1"/>
  <c r="I42" i="1"/>
  <c r="C43" i="1" s="1"/>
  <c r="F27" i="1"/>
  <c r="G27" i="1" s="1"/>
  <c r="H36" i="1" s="1"/>
  <c r="H14" i="1"/>
  <c r="B28" i="1"/>
  <c r="B43" i="1"/>
  <c r="C16" i="1"/>
  <c r="E16" i="1" s="1"/>
  <c r="B66" i="1" l="1"/>
  <c r="I27" i="1"/>
  <c r="C28" i="1"/>
  <c r="E28" i="1" s="1"/>
  <c r="E43" i="1"/>
  <c r="F16" i="1"/>
  <c r="G16" i="1" s="1"/>
  <c r="I16" i="1" s="1"/>
  <c r="F43" i="1" l="1"/>
  <c r="G43" i="1" s="1"/>
  <c r="H41" i="1" s="1"/>
  <c r="B71" i="1" s="1"/>
  <c r="I43" i="1"/>
  <c r="F28" i="1"/>
  <c r="G28" i="1" s="1"/>
  <c r="H26" i="1" s="1"/>
  <c r="B56" i="1" s="1"/>
  <c r="E56" i="1" s="1"/>
  <c r="F56" i="1" s="1"/>
  <c r="G56" i="1" s="1"/>
  <c r="C57" i="1" s="1"/>
  <c r="H15" i="1"/>
  <c r="E71" i="1"/>
  <c r="H71" i="1" s="1"/>
  <c r="C72" i="1" s="1"/>
  <c r="C17" i="1"/>
  <c r="E17" i="1" s="1"/>
  <c r="C44" i="1"/>
  <c r="I28" i="1" l="1"/>
  <c r="C29" i="1"/>
  <c r="F71" i="1"/>
  <c r="B29" i="1"/>
  <c r="B44" i="1"/>
  <c r="E44" i="1"/>
  <c r="F17" i="1"/>
  <c r="G17" i="1" s="1"/>
  <c r="I17" i="1" s="1"/>
  <c r="F44" i="1" l="1"/>
  <c r="G44" i="1" s="1"/>
  <c r="H42" i="1" s="1"/>
  <c r="B72" i="1" s="1"/>
  <c r="E29" i="1"/>
  <c r="H16" i="1"/>
  <c r="G71" i="1"/>
  <c r="E72" i="1" s="1"/>
  <c r="B30" i="1"/>
  <c r="B45" i="1"/>
  <c r="C18" i="1"/>
  <c r="E18" i="1" s="1"/>
  <c r="F72" i="1" l="1"/>
  <c r="G72" i="1" s="1"/>
  <c r="H72" i="1"/>
  <c r="C73" i="1" s="1"/>
  <c r="I44" i="1"/>
  <c r="C45" i="1" s="1"/>
  <c r="E45" i="1" s="1"/>
  <c r="F29" i="1"/>
  <c r="G29" i="1" s="1"/>
  <c r="H27" i="1" s="1"/>
  <c r="B57" i="1" s="1"/>
  <c r="E57" i="1" s="1"/>
  <c r="F18" i="1"/>
  <c r="G18" i="1" s="1"/>
  <c r="I18" i="1" s="1"/>
  <c r="F57" i="1" l="1"/>
  <c r="G57" i="1" s="1"/>
  <c r="H57" i="1" s="1"/>
  <c r="F45" i="1"/>
  <c r="G45" i="1" s="1"/>
  <c r="H43" i="1" s="1"/>
  <c r="B73" i="1" s="1"/>
  <c r="I29" i="1"/>
  <c r="C30" i="1"/>
  <c r="E30" i="1" s="1"/>
  <c r="I30" i="1" s="1"/>
  <c r="H17" i="1"/>
  <c r="C19" i="1"/>
  <c r="E19" i="1" s="1"/>
  <c r="E73" i="1"/>
  <c r="B46" i="1"/>
  <c r="B31" i="1"/>
  <c r="F73" i="1" l="1"/>
  <c r="G73" i="1" s="1"/>
  <c r="H73" i="1" s="1"/>
  <c r="C74" i="1" s="1"/>
  <c r="C58" i="1"/>
  <c r="I45" i="1"/>
  <c r="C46" i="1" s="1"/>
  <c r="F30" i="1"/>
  <c r="G30" i="1" s="1"/>
  <c r="H28" i="1" s="1"/>
  <c r="B58" i="1" s="1"/>
  <c r="E58" i="1" s="1"/>
  <c r="C31" i="1"/>
  <c r="E31" i="1" s="1"/>
  <c r="F19" i="1"/>
  <c r="G19" i="1" s="1"/>
  <c r="I19" i="1" s="1"/>
  <c r="E46" i="1"/>
  <c r="F58" i="1" l="1"/>
  <c r="G58" i="1" s="1"/>
  <c r="H18" i="1"/>
  <c r="C20" i="1"/>
  <c r="E20" i="1" s="1"/>
  <c r="F46" i="1"/>
  <c r="G46" i="1" s="1"/>
  <c r="H44" i="1" s="1"/>
  <c r="B74" i="1" s="1"/>
  <c r="F31" i="1"/>
  <c r="G31" i="1" s="1"/>
  <c r="H29" i="1" s="1"/>
  <c r="B59" i="1" s="1"/>
  <c r="H58" i="1" l="1"/>
  <c r="C59" i="1" s="1"/>
  <c r="E59" i="1" s="1"/>
  <c r="I46" i="1"/>
  <c r="I31" i="1"/>
  <c r="C32" i="1" s="1"/>
  <c r="C47" i="1"/>
  <c r="E74" i="1"/>
  <c r="B47" i="1"/>
  <c r="B32" i="1"/>
  <c r="F20" i="1"/>
  <c r="G20" i="1" s="1"/>
  <c r="I20" i="1" s="1"/>
  <c r="F74" i="1" l="1"/>
  <c r="G74" i="1" s="1"/>
  <c r="H74" i="1"/>
  <c r="C75" i="1" s="1"/>
  <c r="F59" i="1"/>
  <c r="G59" i="1" s="1"/>
  <c r="C60" i="1" s="1"/>
  <c r="H59" i="1"/>
  <c r="H19" i="1"/>
  <c r="E32" i="1"/>
  <c r="E47" i="1"/>
  <c r="C21" i="1"/>
  <c r="E21" i="1" s="1"/>
  <c r="F47" i="1" l="1"/>
  <c r="G47" i="1" s="1"/>
  <c r="H45" i="1" s="1"/>
  <c r="B75" i="1" s="1"/>
  <c r="E75" i="1" s="1"/>
  <c r="F32" i="1"/>
  <c r="G32" i="1" s="1"/>
  <c r="H30" i="1" s="1"/>
  <c r="F21" i="1"/>
  <c r="B48" i="1"/>
  <c r="B33" i="1"/>
  <c r="G21" i="1"/>
  <c r="I21" i="1" s="1"/>
  <c r="F75" i="1" l="1"/>
  <c r="G75" i="1" s="1"/>
  <c r="H75" i="1" s="1"/>
  <c r="C76" i="1" s="1"/>
  <c r="B60" i="1"/>
  <c r="E60" i="1" s="1"/>
  <c r="I47" i="1"/>
  <c r="C48" i="1" s="1"/>
  <c r="I32" i="1"/>
  <c r="C33" i="1" s="1"/>
  <c r="E33" i="1" s="1"/>
  <c r="I33" i="1" s="1"/>
  <c r="H20" i="1"/>
  <c r="B35" i="1"/>
  <c r="B50" i="1"/>
  <c r="E48" i="1"/>
  <c r="F60" i="1" l="1"/>
  <c r="G60" i="1" s="1"/>
  <c r="H60" i="1" s="1"/>
  <c r="F48" i="1"/>
  <c r="G48" i="1" s="1"/>
  <c r="H46" i="1" s="1"/>
  <c r="B76" i="1" s="1"/>
  <c r="I48" i="1"/>
  <c r="F33" i="1"/>
  <c r="G33" i="1" s="1"/>
  <c r="H31" i="1" s="1"/>
  <c r="B61" i="1" s="1"/>
  <c r="C34" i="1"/>
  <c r="C49" i="1"/>
  <c r="E76" i="1"/>
  <c r="B34" i="1"/>
  <c r="B49" i="1"/>
  <c r="F76" i="1" l="1"/>
  <c r="G76" i="1" s="1"/>
  <c r="H76" i="1" s="1"/>
  <c r="C77" i="1" s="1"/>
  <c r="C61" i="1"/>
  <c r="E61" i="1" s="1"/>
  <c r="E49" i="1"/>
  <c r="E34" i="1"/>
  <c r="F61" i="1" l="1"/>
  <c r="G61" i="1" s="1"/>
  <c r="H61" i="1"/>
  <c r="F49" i="1"/>
  <c r="G49" i="1" s="1"/>
  <c r="I49" i="1"/>
  <c r="F34" i="1"/>
  <c r="G34" i="1" s="1"/>
  <c r="H32" i="1" s="1"/>
  <c r="C50" i="1"/>
  <c r="E50" i="1" s="1"/>
  <c r="H47" i="1"/>
  <c r="B77" i="1" s="1"/>
  <c r="E77" i="1"/>
  <c r="F50" i="1"/>
  <c r="G50" i="1" s="1"/>
  <c r="H48" i="1" s="1"/>
  <c r="B78" i="1" s="1"/>
  <c r="F77" i="1" l="1"/>
  <c r="G77" i="1" s="1"/>
  <c r="H77" i="1"/>
  <c r="C78" i="1" s="1"/>
  <c r="C62" i="1"/>
  <c r="I50" i="1"/>
  <c r="B62" i="1"/>
  <c r="I34" i="1"/>
  <c r="C35" i="1"/>
  <c r="E35" i="1" s="1"/>
  <c r="C51" i="1"/>
  <c r="E51" i="1" s="1"/>
  <c r="E78" i="1" l="1"/>
  <c r="H78" i="1" s="1"/>
  <c r="C79" i="1" s="1"/>
  <c r="F78" i="1"/>
  <c r="G78" i="1" s="1"/>
  <c r="E62" i="1"/>
  <c r="F51" i="1"/>
  <c r="G51" i="1" s="1"/>
  <c r="H49" i="1" s="1"/>
  <c r="B79" i="1" s="1"/>
  <c r="I51" i="1"/>
  <c r="F35" i="1"/>
  <c r="G35" i="1" s="1"/>
  <c r="H33" i="1" s="1"/>
  <c r="B63" i="1" s="1"/>
  <c r="F62" i="1" l="1"/>
  <c r="G62" i="1" s="1"/>
  <c r="H62" i="1"/>
  <c r="I35" i="1"/>
  <c r="C36" i="1"/>
  <c r="E36" i="1" s="1"/>
  <c r="E79" i="1"/>
  <c r="F79" i="1" l="1"/>
  <c r="G79" i="1" s="1"/>
  <c r="H79" i="1"/>
  <c r="C80" i="1" s="1"/>
  <c r="C63" i="1"/>
  <c r="E63" i="1" s="1"/>
  <c r="F36" i="1"/>
  <c r="G36" i="1" s="1"/>
  <c r="H34" i="1" s="1"/>
  <c r="B64" i="1" s="1"/>
  <c r="E80" i="1" l="1"/>
  <c r="H80" i="1" s="1"/>
  <c r="C81" i="1" s="1"/>
  <c r="F80" i="1"/>
  <c r="G80" i="1" s="1"/>
  <c r="E81" i="1" s="1"/>
  <c r="H81" i="1" s="1"/>
  <c r="F63" i="1"/>
  <c r="G63" i="1" s="1"/>
  <c r="H63" i="1"/>
  <c r="I36" i="1"/>
  <c r="C64" i="1" l="1"/>
  <c r="E64" i="1" s="1"/>
  <c r="F81" i="1"/>
  <c r="G81" i="1" s="1"/>
  <c r="F64" i="1" l="1"/>
  <c r="G64" i="1" s="1"/>
  <c r="H64" i="1"/>
  <c r="C65" i="1" l="1"/>
  <c r="E65" i="1" s="1"/>
  <c r="F65" i="1" l="1"/>
  <c r="G65" i="1" s="1"/>
  <c r="H65" i="1"/>
  <c r="C66" i="1" l="1"/>
  <c r="E66" i="1" s="1"/>
  <c r="F66" i="1" l="1"/>
  <c r="G66" i="1" s="1"/>
  <c r="H66" i="1"/>
</calcChain>
</file>

<file path=xl/sharedStrings.xml><?xml version="1.0" encoding="utf-8"?>
<sst xmlns="http://schemas.openxmlformats.org/spreadsheetml/2006/main" count="64" uniqueCount="25">
  <si>
    <t>Component</t>
  </si>
  <si>
    <t>Initial Stock</t>
  </si>
  <si>
    <t>Lot Size</t>
  </si>
  <si>
    <t>X</t>
  </si>
  <si>
    <t>A</t>
  </si>
  <si>
    <t>B</t>
  </si>
  <si>
    <t>D</t>
  </si>
  <si>
    <t>C</t>
  </si>
  <si>
    <t>Lead Time</t>
  </si>
  <si>
    <t>Component X</t>
  </si>
  <si>
    <t>Week</t>
  </si>
  <si>
    <t>Gross Requirements</t>
  </si>
  <si>
    <t>Scheduled Receipts</t>
  </si>
  <si>
    <t>Closing Stock (Theor)</t>
  </si>
  <si>
    <t>Net Requirements</t>
  </si>
  <si>
    <t>Production Program</t>
  </si>
  <si>
    <t>Final Stock</t>
  </si>
  <si>
    <t>Component A</t>
  </si>
  <si>
    <t>Component B</t>
  </si>
  <si>
    <t>Component C</t>
  </si>
  <si>
    <t>Component D</t>
  </si>
  <si>
    <t>Safety Stock</t>
  </si>
  <si>
    <t>Shift. Prod. Progr. +1</t>
  </si>
  <si>
    <t>Shift. Prod. Progr. +2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</si>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</sst>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10"/>
      <name val="Aptos Light"/>
      <family val="2"/>
    </font>
    <font>
      <b/>
      <sz val="10"/>
      <name val="Aptos Light"/>
      <family val="2"/>
    </font>
    <font>
      <sz val="1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64"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C967D-56F7-49F5-B13E-570C753C8585}" name="Table1" displayName="Table1" ref="A1:E6" totalsRowShown="0" headerRowDxfId="55" dataDxfId="54" headerRowBorderDxfId="62" tableBorderDxfId="63" totalsRowBorderDxfId="61">
  <autoFilter ref="A1:E6" xr:uid="{08AC967D-56F7-49F5-B13E-570C753C858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4600610-0105-45F5-888D-D9C7F19F37AE}" name="Component" dataDxfId="60"/>
    <tableColumn id="2" xr3:uid="{7954416A-CE43-4527-BC66-225D26A30EE4}" name="Lead Time" dataDxfId="59"/>
    <tableColumn id="3" xr3:uid="{E6C806B8-8BF1-4AB3-B805-3E08D41A13D1}" name="Initial Stock" dataDxfId="58"/>
    <tableColumn id="4" xr3:uid="{72E0B462-7F98-49B2-ADE7-9B8AD9461CD7}" name="Lot Size" dataDxfId="57"/>
    <tableColumn id="5" xr3:uid="{0B00B18F-CBBF-4982-8D65-18FAAB49C6E6}" name="Safety Stock" dataDxfId="56"/>
  </tableColumns>
  <tableStyleInfo name="TableStyleMedium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BCDC9D-7A70-4568-9B4B-613E9F2A16D8}" name="Table3" displayName="Table3" ref="A10:I21" headerRowDxfId="44" dataDxfId="42" totalsRowDxfId="43">
  <autoFilter ref="A10:I21" xr:uid="{D1BCDC9D-7A70-4568-9B4B-613E9F2A16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2202DC4-FC43-45FE-9653-134C3D8C6764}" name="Week" totalsRowLabel="Total" dataDxfId="53"/>
    <tableColumn id="2" xr3:uid="{4EB3932E-D6D2-4E8C-8C4A-C286A5836A5D}" name="Gross Requirements" dataDxfId="52"/>
    <tableColumn id="3" xr3:uid="{8B0C5735-DE02-4823-9CE2-74C5CC882EAB}" name="Initial Stock" dataDxfId="51">
      <calculatedColumnFormula>I10</calculatedColumnFormula>
    </tableColumn>
    <tableColumn id="4" xr3:uid="{39AC4857-9F7F-4911-B053-9888A833EDDA}" name="Scheduled Receipts" dataDxfId="50"/>
    <tableColumn id="5" xr3:uid="{B77EBCED-5A03-41E1-B4AE-B78B518ED81B}" name="Closing Stock (Theor)" dataDxfId="49">
      <calculatedColumnFormula>C11+D11-B11</calculatedColumnFormula>
    </tableColumn>
    <tableColumn id="6" xr3:uid="{92125F9C-2C0A-441F-9056-14CB38F971EB}" name="Net Requirements" dataDxfId="48">
      <calculatedColumnFormula>MAX(0,-E11)</calculatedColumnFormula>
    </tableColumn>
    <tableColumn id="8" xr3:uid="{2BEB5834-3298-4D9B-ADA3-BC4F131BC7A7}" name="Production Program" dataDxfId="47">
      <calculatedColumnFormula>CEILING(F11/25,1)*25</calculatedColumnFormula>
    </tableColumn>
    <tableColumn id="10" xr3:uid="{307687FF-227B-42CF-81FF-3EDBD2A3498D}" name="Shift. Prod. Progr. +1" dataDxfId="46">
      <calculatedColumnFormula>G12</calculatedColumnFormula>
    </tableColumn>
    <tableColumn id="7" xr3:uid="{28D3D6E5-46A3-4D87-9919-7A5F2B4C0089}" name="Final Stock" dataDxfId="45">
      <calculatedColumnFormula>IF(E11&gt;0, E11, G11-F11)</calculatedColumnFormula>
    </tableColumn>
  </tableColumns>
  <tableStyleInfo name="TableStyleMedium7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685065-AB5E-419F-96CB-8D792369DAB9}" name="Table35" displayName="Table35" ref="A25:I36" totalsRowShown="0" headerRowDxfId="32" dataDxfId="31">
  <autoFilter ref="A25:I36" xr:uid="{D0685065-AB5E-419F-96CB-8D792369DAB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F5C81550-2DE7-403F-ACF3-D3D41DFD9ABD}" name="Week" dataDxfId="41"/>
    <tableColumn id="2" xr3:uid="{A2919807-59CC-4F8F-A860-554AB709A93C}" name="Gross Requirements" dataDxfId="40">
      <calculatedColumnFormula>H11</calculatedColumnFormula>
    </tableColumn>
    <tableColumn id="3" xr3:uid="{225D9EF3-1FE9-4C30-90F6-326783212CE1}" name="Initial Stock" dataDxfId="39"/>
    <tableColumn id="4" xr3:uid="{31C967BD-52C7-4FB0-A296-76B4F5658852}" name="Scheduled Receipts" dataDxfId="38"/>
    <tableColumn id="5" xr3:uid="{172729A3-5787-4E56-9368-FF85EA6A7D00}" name="Closing Stock (Theor)" dataDxfId="37">
      <calculatedColumnFormula>C26+D26-B26</calculatedColumnFormula>
    </tableColumn>
    <tableColumn id="6" xr3:uid="{ECE5F012-F6C3-4F5E-BD86-00335FDE2B87}" name="Net Requirements" dataDxfId="36">
      <calculatedColumnFormula>MAX(0,-E26)</calculatedColumnFormula>
    </tableColumn>
    <tableColumn id="8" xr3:uid="{6F008B0E-6C22-4625-864A-5093A72A7927}" name="Production Program" dataDxfId="35">
      <calculatedColumnFormula>CEILING(F26/50,1) * 50</calculatedColumnFormula>
    </tableColumn>
    <tableColumn id="10" xr3:uid="{2B9CAF9D-440F-4F99-8796-5D3591FCFEFD}" name="Shift. Prod. Progr. +2" dataDxfId="34">
      <calculatedColumnFormula>G28</calculatedColumnFormula>
    </tableColumn>
    <tableColumn id="7" xr3:uid="{DBED3C56-7997-451A-AD97-8F2AA42F9224}" name="Final Stock" dataDxfId="33">
      <calculatedColumnFormula>IF(E26&gt;0, E26, G26-F26)</calculatedColumnFormula>
    </tableColumn>
  </tableColumns>
  <tableStyleInfo name="TableStyleMedium7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7F75FC-5712-43AD-99C2-802BBC7BA8FC}" name="Table36" displayName="Table36" ref="A40:I51" totalsRowShown="0" headerRowDxfId="21" dataDxfId="20">
  <autoFilter ref="A40:I51" xr:uid="{547F75FC-5712-43AD-99C2-802BBC7BA8F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B25395A-3D91-4A77-AF3E-1A143CB8F8AA}" name="Week" dataDxfId="30"/>
    <tableColumn id="2" xr3:uid="{A2DD7802-48BF-4FA2-BD59-0BB6E97F9BE4}" name="Gross Requirements" dataDxfId="29">
      <calculatedColumnFormula>2*H11</calculatedColumnFormula>
    </tableColumn>
    <tableColumn id="3" xr3:uid="{E3D9BB5D-0BA5-45A9-BDF3-47FBF4106FEB}" name="Initial Stock" dataDxfId="28"/>
    <tableColumn id="4" xr3:uid="{CE5112B6-3D58-485F-B176-BDF60A8D06B8}" name="Scheduled Receipts" dataDxfId="27"/>
    <tableColumn id="5" xr3:uid="{B3C7589E-13AC-4067-A21F-A13B8AEABE38}" name="Closing Stock (Theor)" dataDxfId="26">
      <calculatedColumnFormula>C41+D41-B41</calculatedColumnFormula>
    </tableColumn>
    <tableColumn id="6" xr3:uid="{49C2D4CB-6EDE-4F29-A5DF-18DF5E2CFED8}" name="Net Requirements" dataDxfId="25">
      <calculatedColumnFormula>MAX(0,-E41)</calculatedColumnFormula>
    </tableColumn>
    <tableColumn id="8" xr3:uid="{FE3C7E3E-817A-4182-B135-6577E78DC515}" name="Production Program" dataDxfId="24">
      <calculatedColumnFormula>CEILING(F41/200,1)*200</calculatedColumnFormula>
    </tableColumn>
    <tableColumn id="10" xr3:uid="{725D0736-D845-49A5-86C5-C92A5794D9F9}" name="Shift. Prod. Progr. +2" dataDxfId="23">
      <calculatedColumnFormula>G43</calculatedColumnFormula>
    </tableColumn>
    <tableColumn id="9" xr3:uid="{48E7B95E-8B15-42A1-8B1F-428BE7CF99FC}" name="Final Stock" dataDxfId="22">
      <calculatedColumnFormula>IF(E41&gt;0, E41, G41-F41)</calculatedColumnFormula>
    </tableColumn>
  </tableColumns>
  <tableStyleInfo name="TableStyleMedium7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6D5565-4802-4F8A-A493-4E4350B5A27A}" name="Table37" displayName="Table37" ref="A55:H66" totalsRowShown="0" headerRowDxfId="11" dataDxfId="10">
  <autoFilter ref="A55:H66" xr:uid="{686D5565-4802-4F8A-A493-4E4350B5A27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51FBBCD-16A0-47DF-8947-B15A6912AB34}" name="Week" dataDxfId="19"/>
    <tableColumn id="2" xr3:uid="{F09A9EAB-A3FF-4CD8-B6B6-C62CC543D932}" name="Gross Requirements" dataDxfId="18">
      <calculatedColumnFormula>4*H26+4*H41</calculatedColumnFormula>
    </tableColumn>
    <tableColumn id="3" xr3:uid="{4BFD7CC8-8875-4713-8981-64FFF46B8C8A}" name="Initial Stock" dataDxfId="17"/>
    <tableColumn id="4" xr3:uid="{2E6EA23C-3A01-4568-816F-34B80050B1E7}" name="Scheduled Receipts" dataDxfId="16"/>
    <tableColumn id="5" xr3:uid="{8B9C8E04-7732-4CD7-A544-ECCC387720F8}" name="Closing Stock (Theor)" dataDxfId="15">
      <calculatedColumnFormula>C56+D56-B56</calculatedColumnFormula>
    </tableColumn>
    <tableColumn id="6" xr3:uid="{EF441991-7877-4AB9-8CFC-D444C28EDD18}" name="Net Requirements" dataDxfId="14">
      <calculatedColumnFormula>MAX(0,-E56)</calculatedColumnFormula>
    </tableColumn>
    <tableColumn id="8" xr3:uid="{534ACC16-57B2-43CF-8D3E-313F7FE59F4C}" name="Production Program" dataDxfId="13">
      <calculatedColumnFormula>CEILING(F56/500,1)*500</calculatedColumnFormula>
    </tableColumn>
    <tableColumn id="10" xr3:uid="{DB6C0630-6BF7-41A8-82A9-9CAFD81146E2}" name="Final Stock" dataDxfId="12">
      <calculatedColumnFormula>IF(E56&gt;0,E56,G56-F56)</calculatedColumnFormula>
    </tableColumn>
  </tableColumns>
  <tableStyleInfo name="TableStyleMedium7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55162F-02F9-4169-B925-8723917C3F93}" name="Table38" displayName="Table38" ref="A70:H81" totalsRowShown="0" headerRowDxfId="1" dataDxfId="0">
  <autoFilter ref="A70:H81" xr:uid="{1855162F-02F9-4169-B925-8723917C3F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8A5DB50-52A5-4EE2-BC10-23BAFACB901C}" name="Week" dataDxfId="9"/>
    <tableColumn id="2" xr3:uid="{919566AF-3AB6-4220-971A-3CCFAF671738}" name="Gross Requirements" dataDxfId="8">
      <calculatedColumnFormula>4*H41</calculatedColumnFormula>
    </tableColumn>
    <tableColumn id="3" xr3:uid="{1C4D99AC-02B8-4494-84DB-CBD980B2DD05}" name="Initial Stock" dataDxfId="7">
      <calculatedColumnFormula>H70</calculatedColumnFormula>
    </tableColumn>
    <tableColumn id="4" xr3:uid="{8A14D582-7E42-4114-9C02-AF7317281C21}" name="Scheduled Receipts" dataDxfId="6"/>
    <tableColumn id="5" xr3:uid="{6FACBF14-A1B3-449A-81E9-13E994ED3FBD}" name="Closing Stock (Theor)" dataDxfId="5">
      <calculatedColumnFormula>C71+D71-B71</calculatedColumnFormula>
    </tableColumn>
    <tableColumn id="6" xr3:uid="{57806326-0745-4E1C-A40E-D480C4F6F6BE}" name="Net Requirements" dataDxfId="4">
      <calculatedColumnFormula>MAX(0,-E71)</calculatedColumnFormula>
    </tableColumn>
    <tableColumn id="8" xr3:uid="{8108FFF6-9BF7-4367-A007-E8CA9D2BDD33}" name="Production Program" dataDxfId="3">
      <calculatedColumnFormula>CEILING((F71+100)/100,1)*100</calculatedColumnFormula>
    </tableColumn>
    <tableColumn id="10" xr3:uid="{9F35D6D0-A263-4E6A-9788-7B0CFA60F4D7}" name="Final Stock" dataDxfId="2">
      <calculatedColumnFormula>IF(E71&gt;0,E71,G71-F71)</calculatedColumnFormula>
    </tableColumn>
  </tableColumns>
  <tableStyleInfo name="TableStyleMedium7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10924-0290-4F75-87B8-077B9052507B}">
  <dimension ref="A1:K81"/>
  <sheetViews>
    <sheetView tabSelected="1" topLeftCell="A67" zoomScale="115" zoomScaleNormal="115" workbookViewId="0">
      <selection activeCell="G6" sqref="G6"/>
    </sheetView>
  </sheetViews>
  <sheetFormatPr defaultColWidth="18.88671875" defaultRowHeight="13.2" customHeight="1" x14ac:dyDescent="0.3"/>
  <cols>
    <col min="1" max="4" width="18.88671875" style="4"/>
    <col min="5" max="5" width="19.6640625" style="4" customWidth="1"/>
    <col min="6" max="7" width="18.88671875" style="4"/>
    <col min="8" max="8" width="20.33203125" style="4" customWidth="1"/>
    <col min="9" max="16384" width="18.88671875" style="4"/>
  </cols>
  <sheetData>
    <row r="1" spans="1:11" s="4" customFormat="1" ht="13.2" customHeight="1" x14ac:dyDescent="0.3">
      <c r="A1" s="1" t="s">
        <v>0</v>
      </c>
      <c r="B1" s="2" t="s">
        <v>8</v>
      </c>
      <c r="C1" s="2" t="s">
        <v>1</v>
      </c>
      <c r="D1" s="2" t="s">
        <v>2</v>
      </c>
      <c r="E1" s="3" t="s">
        <v>21</v>
      </c>
      <c r="G1" s="17"/>
      <c r="H1" s="17"/>
      <c r="I1" s="17"/>
      <c r="J1" s="17"/>
      <c r="K1" s="17"/>
    </row>
    <row r="2" spans="1:11" s="4" customFormat="1" ht="13.2" customHeight="1" x14ac:dyDescent="0.3">
      <c r="A2" s="5" t="s">
        <v>3</v>
      </c>
      <c r="B2" s="6">
        <v>1</v>
      </c>
      <c r="C2" s="6">
        <v>120</v>
      </c>
      <c r="D2" s="6">
        <v>25</v>
      </c>
      <c r="E2" s="7" t="s">
        <v>24</v>
      </c>
      <c r="G2" s="17"/>
      <c r="H2" s="17"/>
      <c r="I2" s="17"/>
      <c r="J2" s="17"/>
      <c r="K2" s="17"/>
    </row>
    <row r="3" spans="1:11" s="4" customFormat="1" ht="13.2" customHeight="1" x14ac:dyDescent="0.3">
      <c r="A3" s="5" t="s">
        <v>4</v>
      </c>
      <c r="B3" s="6">
        <v>2</v>
      </c>
      <c r="C3" s="6">
        <v>100</v>
      </c>
      <c r="D3" s="6">
        <v>50</v>
      </c>
      <c r="E3" s="7" t="s">
        <v>24</v>
      </c>
      <c r="G3" s="17"/>
      <c r="H3" s="17"/>
      <c r="I3" s="17"/>
      <c r="J3" s="17"/>
      <c r="K3" s="17"/>
    </row>
    <row r="4" spans="1:11" s="4" customFormat="1" ht="13.2" customHeight="1" x14ac:dyDescent="0.3">
      <c r="A4" s="5" t="s">
        <v>5</v>
      </c>
      <c r="B4" s="6">
        <v>2</v>
      </c>
      <c r="C4" s="6">
        <v>200</v>
      </c>
      <c r="D4" s="6">
        <v>200</v>
      </c>
      <c r="E4" s="7" t="s">
        <v>24</v>
      </c>
      <c r="G4" s="17"/>
      <c r="H4" s="17"/>
      <c r="I4" s="17"/>
      <c r="J4" s="17"/>
      <c r="K4" s="17"/>
    </row>
    <row r="5" spans="1:11" s="4" customFormat="1" ht="13.2" customHeight="1" x14ac:dyDescent="0.3">
      <c r="A5" s="5" t="s">
        <v>7</v>
      </c>
      <c r="B5" s="6" t="s">
        <v>24</v>
      </c>
      <c r="C5" s="6">
        <v>1200</v>
      </c>
      <c r="D5" s="6">
        <v>500</v>
      </c>
      <c r="E5" s="7" t="s">
        <v>24</v>
      </c>
    </row>
    <row r="6" spans="1:11" s="4" customFormat="1" ht="13.2" customHeight="1" x14ac:dyDescent="0.3">
      <c r="A6" s="8" t="s">
        <v>6</v>
      </c>
      <c r="B6" s="9" t="s">
        <v>24</v>
      </c>
      <c r="C6" s="9">
        <v>900</v>
      </c>
      <c r="D6" s="9">
        <v>100</v>
      </c>
      <c r="E6" s="10">
        <v>100</v>
      </c>
    </row>
    <row r="9" spans="1:11" s="4" customFormat="1" ht="13.2" customHeight="1" x14ac:dyDescent="0.3">
      <c r="A9" s="11" t="s">
        <v>9</v>
      </c>
      <c r="B9" s="12"/>
      <c r="C9" s="12"/>
      <c r="D9" s="12"/>
      <c r="E9" s="12"/>
      <c r="F9" s="12"/>
      <c r="G9" s="12"/>
      <c r="H9" s="12"/>
      <c r="I9" s="12"/>
    </row>
    <row r="10" spans="1:11" s="4" customFormat="1" ht="13.2" customHeight="1" x14ac:dyDescent="0.3">
      <c r="A10" s="6" t="s">
        <v>10</v>
      </c>
      <c r="B10" s="6" t="s">
        <v>11</v>
      </c>
      <c r="C10" s="6" t="s">
        <v>1</v>
      </c>
      <c r="D10" s="6" t="s">
        <v>12</v>
      </c>
      <c r="E10" s="6" t="s">
        <v>13</v>
      </c>
      <c r="F10" s="6" t="s">
        <v>14</v>
      </c>
      <c r="G10" s="6" t="s">
        <v>15</v>
      </c>
      <c r="H10" s="6" t="s">
        <v>22</v>
      </c>
      <c r="I10" s="6" t="s">
        <v>16</v>
      </c>
    </row>
    <row r="11" spans="1:11" s="4" customFormat="1" ht="13.2" customHeight="1" x14ac:dyDescent="0.3">
      <c r="A11" s="6">
        <v>1</v>
      </c>
      <c r="B11" s="6">
        <v>100</v>
      </c>
      <c r="C11" s="6">
        <f>C2</f>
        <v>120</v>
      </c>
      <c r="D11" s="6">
        <v>0</v>
      </c>
      <c r="E11" s="6">
        <f t="shared" ref="E11:E21" si="0">C11+D11-B11</f>
        <v>20</v>
      </c>
      <c r="F11" s="6">
        <f t="shared" ref="F11:F21" si="1">MAX(0,-E11)</f>
        <v>0</v>
      </c>
      <c r="G11" s="6">
        <f t="shared" ref="G11:G21" si="2">CEILING(F11/25,1)*25</f>
        <v>0</v>
      </c>
      <c r="H11" s="6">
        <f t="shared" ref="H11:H20" si="3">G12</f>
        <v>75</v>
      </c>
      <c r="I11" s="6">
        <f t="shared" ref="I11:I21" si="4">IF(E11&gt;0, E11, G11-F11)</f>
        <v>20</v>
      </c>
    </row>
    <row r="12" spans="1:11" s="4" customFormat="1" ht="13.2" customHeight="1" x14ac:dyDescent="0.3">
      <c r="A12" s="6">
        <v>2</v>
      </c>
      <c r="B12" s="6">
        <v>80</v>
      </c>
      <c r="C12" s="6">
        <f t="shared" ref="C12:C21" si="5">I11</f>
        <v>20</v>
      </c>
      <c r="D12" s="6">
        <v>0</v>
      </c>
      <c r="E12" s="6">
        <f t="shared" si="0"/>
        <v>-60</v>
      </c>
      <c r="F12" s="6">
        <f t="shared" si="1"/>
        <v>60</v>
      </c>
      <c r="G12" s="6">
        <f t="shared" si="2"/>
        <v>75</v>
      </c>
      <c r="H12" s="6">
        <f t="shared" si="3"/>
        <v>25</v>
      </c>
      <c r="I12" s="6">
        <f t="shared" si="4"/>
        <v>15</v>
      </c>
    </row>
    <row r="13" spans="1:11" s="4" customFormat="1" ht="13.2" customHeight="1" x14ac:dyDescent="0.3">
      <c r="A13" s="6">
        <v>3</v>
      </c>
      <c r="B13" s="6">
        <v>30</v>
      </c>
      <c r="C13" s="6">
        <f t="shared" si="5"/>
        <v>15</v>
      </c>
      <c r="D13" s="6">
        <v>0</v>
      </c>
      <c r="E13" s="6">
        <f t="shared" si="0"/>
        <v>-15</v>
      </c>
      <c r="F13" s="6">
        <f t="shared" si="1"/>
        <v>15</v>
      </c>
      <c r="G13" s="6">
        <f t="shared" si="2"/>
        <v>25</v>
      </c>
      <c r="H13" s="6">
        <f t="shared" si="3"/>
        <v>50</v>
      </c>
      <c r="I13" s="6">
        <f t="shared" si="4"/>
        <v>10</v>
      </c>
    </row>
    <row r="14" spans="1:11" s="4" customFormat="1" ht="13.2" customHeight="1" x14ac:dyDescent="0.3">
      <c r="A14" s="6">
        <v>4</v>
      </c>
      <c r="B14" s="6">
        <v>50</v>
      </c>
      <c r="C14" s="6">
        <f t="shared" si="5"/>
        <v>10</v>
      </c>
      <c r="D14" s="6">
        <v>0</v>
      </c>
      <c r="E14" s="6">
        <f t="shared" si="0"/>
        <v>-40</v>
      </c>
      <c r="F14" s="6">
        <f t="shared" si="1"/>
        <v>40</v>
      </c>
      <c r="G14" s="6">
        <f t="shared" si="2"/>
        <v>50</v>
      </c>
      <c r="H14" s="6">
        <f t="shared" si="3"/>
        <v>50</v>
      </c>
      <c r="I14" s="6">
        <f t="shared" si="4"/>
        <v>10</v>
      </c>
    </row>
    <row r="15" spans="1:11" s="4" customFormat="1" ht="13.2" customHeight="1" x14ac:dyDescent="0.3">
      <c r="A15" s="6">
        <v>5</v>
      </c>
      <c r="B15" s="6">
        <v>60</v>
      </c>
      <c r="C15" s="6">
        <f t="shared" si="5"/>
        <v>10</v>
      </c>
      <c r="D15" s="6">
        <v>0</v>
      </c>
      <c r="E15" s="6">
        <f t="shared" si="0"/>
        <v>-50</v>
      </c>
      <c r="F15" s="6">
        <f t="shared" si="1"/>
        <v>50</v>
      </c>
      <c r="G15" s="6">
        <f t="shared" si="2"/>
        <v>50</v>
      </c>
      <c r="H15" s="6">
        <f t="shared" si="3"/>
        <v>50</v>
      </c>
      <c r="I15" s="6">
        <f t="shared" si="4"/>
        <v>0</v>
      </c>
    </row>
    <row r="16" spans="1:11" s="4" customFormat="1" ht="13.2" customHeight="1" x14ac:dyDescent="0.3">
      <c r="A16" s="6">
        <v>6</v>
      </c>
      <c r="B16" s="6">
        <v>75</v>
      </c>
      <c r="C16" s="6">
        <f t="shared" si="5"/>
        <v>0</v>
      </c>
      <c r="D16" s="6">
        <v>25</v>
      </c>
      <c r="E16" s="6">
        <f t="shared" si="0"/>
        <v>-50</v>
      </c>
      <c r="F16" s="6">
        <f t="shared" si="1"/>
        <v>50</v>
      </c>
      <c r="G16" s="6">
        <f t="shared" si="2"/>
        <v>50</v>
      </c>
      <c r="H16" s="6">
        <f t="shared" si="3"/>
        <v>100</v>
      </c>
      <c r="I16" s="6">
        <f t="shared" si="4"/>
        <v>0</v>
      </c>
    </row>
    <row r="17" spans="1:9" s="4" customFormat="1" ht="13.2" customHeight="1" x14ac:dyDescent="0.3">
      <c r="A17" s="6">
        <v>7</v>
      </c>
      <c r="B17" s="6">
        <v>80</v>
      </c>
      <c r="C17" s="6">
        <f t="shared" si="5"/>
        <v>0</v>
      </c>
      <c r="D17" s="6">
        <v>0</v>
      </c>
      <c r="E17" s="6">
        <f t="shared" si="0"/>
        <v>-80</v>
      </c>
      <c r="F17" s="6">
        <f t="shared" si="1"/>
        <v>80</v>
      </c>
      <c r="G17" s="6">
        <f t="shared" si="2"/>
        <v>100</v>
      </c>
      <c r="H17" s="6">
        <f t="shared" si="3"/>
        <v>50</v>
      </c>
      <c r="I17" s="6">
        <f t="shared" si="4"/>
        <v>20</v>
      </c>
    </row>
    <row r="18" spans="1:9" s="4" customFormat="1" ht="13.2" customHeight="1" x14ac:dyDescent="0.3">
      <c r="A18" s="6">
        <v>8</v>
      </c>
      <c r="B18" s="6">
        <v>70</v>
      </c>
      <c r="C18" s="6">
        <f t="shared" si="5"/>
        <v>20</v>
      </c>
      <c r="D18" s="6">
        <v>0</v>
      </c>
      <c r="E18" s="6">
        <f t="shared" si="0"/>
        <v>-50</v>
      </c>
      <c r="F18" s="6">
        <f t="shared" si="1"/>
        <v>50</v>
      </c>
      <c r="G18" s="6">
        <f t="shared" si="2"/>
        <v>50</v>
      </c>
      <c r="H18" s="6">
        <f t="shared" si="3"/>
        <v>75</v>
      </c>
      <c r="I18" s="6">
        <f t="shared" si="4"/>
        <v>0</v>
      </c>
    </row>
    <row r="19" spans="1:9" s="4" customFormat="1" ht="13.2" customHeight="1" x14ac:dyDescent="0.3">
      <c r="A19" s="6">
        <v>9</v>
      </c>
      <c r="B19" s="6">
        <v>70</v>
      </c>
      <c r="C19" s="6">
        <f t="shared" si="5"/>
        <v>0</v>
      </c>
      <c r="D19" s="6">
        <v>0</v>
      </c>
      <c r="E19" s="6">
        <f t="shared" si="0"/>
        <v>-70</v>
      </c>
      <c r="F19" s="6">
        <f t="shared" si="1"/>
        <v>70</v>
      </c>
      <c r="G19" s="6">
        <f t="shared" si="2"/>
        <v>75</v>
      </c>
      <c r="H19" s="6">
        <f t="shared" si="3"/>
        <v>50</v>
      </c>
      <c r="I19" s="6">
        <f t="shared" si="4"/>
        <v>5</v>
      </c>
    </row>
    <row r="20" spans="1:9" s="4" customFormat="1" ht="13.2" customHeight="1" x14ac:dyDescent="0.3">
      <c r="A20" s="6">
        <v>10</v>
      </c>
      <c r="B20" s="6">
        <v>50</v>
      </c>
      <c r="C20" s="6">
        <f t="shared" si="5"/>
        <v>5</v>
      </c>
      <c r="D20" s="6">
        <v>0</v>
      </c>
      <c r="E20" s="6">
        <f t="shared" si="0"/>
        <v>-45</v>
      </c>
      <c r="F20" s="6">
        <f t="shared" si="1"/>
        <v>45</v>
      </c>
      <c r="G20" s="6">
        <f t="shared" si="2"/>
        <v>50</v>
      </c>
      <c r="H20" s="6">
        <f t="shared" si="3"/>
        <v>25</v>
      </c>
      <c r="I20" s="6">
        <f t="shared" si="4"/>
        <v>5</v>
      </c>
    </row>
    <row r="21" spans="1:9" s="4" customFormat="1" ht="13.2" customHeight="1" x14ac:dyDescent="0.3">
      <c r="A21" s="6">
        <v>11</v>
      </c>
      <c r="B21" s="6">
        <v>30</v>
      </c>
      <c r="C21" s="6">
        <f t="shared" si="5"/>
        <v>5</v>
      </c>
      <c r="D21" s="6">
        <v>0</v>
      </c>
      <c r="E21" s="6">
        <f t="shared" si="0"/>
        <v>-25</v>
      </c>
      <c r="F21" s="6">
        <f t="shared" si="1"/>
        <v>25</v>
      </c>
      <c r="G21" s="6">
        <f t="shared" si="2"/>
        <v>25</v>
      </c>
      <c r="H21" s="6">
        <f>G11</f>
        <v>0</v>
      </c>
      <c r="I21" s="6">
        <f t="shared" si="4"/>
        <v>0</v>
      </c>
    </row>
    <row r="22" spans="1:9" s="4" customFormat="1" ht="13.2" customHeight="1" x14ac:dyDescent="0.3">
      <c r="A22" s="13"/>
      <c r="B22" s="13"/>
      <c r="C22" s="13"/>
      <c r="D22" s="13"/>
      <c r="E22" s="13"/>
      <c r="F22" s="13"/>
      <c r="G22" s="13"/>
      <c r="H22" s="13"/>
      <c r="I22" s="13"/>
    </row>
    <row r="24" spans="1:9" s="4" customFormat="1" ht="13.2" customHeight="1" x14ac:dyDescent="0.3">
      <c r="A24" s="11" t="s">
        <v>17</v>
      </c>
      <c r="B24" s="12"/>
      <c r="C24" s="12"/>
      <c r="D24" s="12"/>
      <c r="E24" s="12"/>
      <c r="F24" s="12"/>
      <c r="G24" s="12"/>
      <c r="H24" s="12"/>
      <c r="I24" s="12"/>
    </row>
    <row r="25" spans="1:9" s="4" customFormat="1" ht="13.2" customHeight="1" x14ac:dyDescent="0.3">
      <c r="A25" s="6" t="s">
        <v>10</v>
      </c>
      <c r="B25" s="6" t="s">
        <v>11</v>
      </c>
      <c r="C25" s="6" t="s">
        <v>1</v>
      </c>
      <c r="D25" s="6" t="s">
        <v>12</v>
      </c>
      <c r="E25" s="6" t="s">
        <v>13</v>
      </c>
      <c r="F25" s="6" t="s">
        <v>14</v>
      </c>
      <c r="G25" s="6" t="s">
        <v>15</v>
      </c>
      <c r="H25" s="6" t="s">
        <v>23</v>
      </c>
      <c r="I25" s="6" t="s">
        <v>16</v>
      </c>
    </row>
    <row r="26" spans="1:9" s="4" customFormat="1" ht="13.2" customHeight="1" x14ac:dyDescent="0.3">
      <c r="A26" s="6">
        <v>1</v>
      </c>
      <c r="B26" s="6">
        <f t="shared" ref="B26:B36" si="6">H11</f>
        <v>75</v>
      </c>
      <c r="C26" s="6">
        <f>C3</f>
        <v>100</v>
      </c>
      <c r="D26" s="6">
        <v>0</v>
      </c>
      <c r="E26" s="6">
        <f t="shared" ref="E26:E36" si="7">C26+D26-B26</f>
        <v>25</v>
      </c>
      <c r="F26" s="6">
        <f t="shared" ref="F26:F36" si="8">MAX(0,-E26)</f>
        <v>0</v>
      </c>
      <c r="G26" s="6">
        <f t="shared" ref="G26:G36" si="9">CEILING(F26/50,1) * 50</f>
        <v>0</v>
      </c>
      <c r="H26" s="6">
        <f t="shared" ref="H26:H36" si="10">G28</f>
        <v>50</v>
      </c>
      <c r="I26" s="6">
        <f t="shared" ref="I26:I36" si="11">IF(E26&gt;0, E26, G26-F26)</f>
        <v>25</v>
      </c>
    </row>
    <row r="27" spans="1:9" s="4" customFormat="1" ht="13.2" customHeight="1" x14ac:dyDescent="0.3">
      <c r="A27" s="6">
        <v>2</v>
      </c>
      <c r="B27" s="6">
        <f t="shared" si="6"/>
        <v>25</v>
      </c>
      <c r="C27" s="6">
        <f t="shared" ref="C27:C36" si="12">I26</f>
        <v>25</v>
      </c>
      <c r="D27" s="6">
        <v>0</v>
      </c>
      <c r="E27" s="6">
        <f t="shared" si="7"/>
        <v>0</v>
      </c>
      <c r="F27" s="6">
        <f t="shared" si="8"/>
        <v>0</v>
      </c>
      <c r="G27" s="6">
        <f t="shared" si="9"/>
        <v>0</v>
      </c>
      <c r="H27" s="6">
        <f t="shared" si="10"/>
        <v>50</v>
      </c>
      <c r="I27" s="6">
        <f t="shared" si="11"/>
        <v>0</v>
      </c>
    </row>
    <row r="28" spans="1:9" s="4" customFormat="1" ht="13.2" customHeight="1" x14ac:dyDescent="0.3">
      <c r="A28" s="6">
        <v>3</v>
      </c>
      <c r="B28" s="6">
        <f t="shared" si="6"/>
        <v>50</v>
      </c>
      <c r="C28" s="6">
        <f t="shared" si="12"/>
        <v>0</v>
      </c>
      <c r="D28" s="6">
        <v>0</v>
      </c>
      <c r="E28" s="6">
        <f t="shared" si="7"/>
        <v>-50</v>
      </c>
      <c r="F28" s="6">
        <f t="shared" si="8"/>
        <v>50</v>
      </c>
      <c r="G28" s="6">
        <f t="shared" si="9"/>
        <v>50</v>
      </c>
      <c r="H28" s="6">
        <f t="shared" si="10"/>
        <v>0</v>
      </c>
      <c r="I28" s="6">
        <f t="shared" si="11"/>
        <v>0</v>
      </c>
    </row>
    <row r="29" spans="1:9" s="4" customFormat="1" ht="13.2" customHeight="1" x14ac:dyDescent="0.3">
      <c r="A29" s="6">
        <v>4</v>
      </c>
      <c r="B29" s="6">
        <f t="shared" si="6"/>
        <v>50</v>
      </c>
      <c r="C29" s="6">
        <f t="shared" si="12"/>
        <v>0</v>
      </c>
      <c r="D29" s="6">
        <v>0</v>
      </c>
      <c r="E29" s="6">
        <f t="shared" si="7"/>
        <v>-50</v>
      </c>
      <c r="F29" s="6">
        <f t="shared" si="8"/>
        <v>50</v>
      </c>
      <c r="G29" s="6">
        <f t="shared" si="9"/>
        <v>50</v>
      </c>
      <c r="H29" s="6">
        <f t="shared" si="10"/>
        <v>50</v>
      </c>
      <c r="I29" s="6">
        <f t="shared" si="11"/>
        <v>0</v>
      </c>
    </row>
    <row r="30" spans="1:9" s="4" customFormat="1" ht="13.2" customHeight="1" x14ac:dyDescent="0.3">
      <c r="A30" s="6">
        <v>5</v>
      </c>
      <c r="B30" s="6">
        <f t="shared" si="6"/>
        <v>50</v>
      </c>
      <c r="C30" s="6">
        <f t="shared" si="12"/>
        <v>0</v>
      </c>
      <c r="D30" s="6">
        <v>100</v>
      </c>
      <c r="E30" s="6">
        <f t="shared" si="7"/>
        <v>50</v>
      </c>
      <c r="F30" s="6">
        <f t="shared" si="8"/>
        <v>0</v>
      </c>
      <c r="G30" s="6">
        <f t="shared" si="9"/>
        <v>0</v>
      </c>
      <c r="H30" s="6">
        <f t="shared" si="10"/>
        <v>50</v>
      </c>
      <c r="I30" s="6">
        <f t="shared" si="11"/>
        <v>50</v>
      </c>
    </row>
    <row r="31" spans="1:9" s="4" customFormat="1" ht="13.2" customHeight="1" x14ac:dyDescent="0.3">
      <c r="A31" s="6">
        <v>6</v>
      </c>
      <c r="B31" s="6">
        <f t="shared" si="6"/>
        <v>100</v>
      </c>
      <c r="C31" s="6">
        <f t="shared" si="12"/>
        <v>50</v>
      </c>
      <c r="D31" s="6">
        <v>0</v>
      </c>
      <c r="E31" s="6">
        <f t="shared" si="7"/>
        <v>-50</v>
      </c>
      <c r="F31" s="6">
        <f t="shared" si="8"/>
        <v>50</v>
      </c>
      <c r="G31" s="6">
        <f t="shared" si="9"/>
        <v>50</v>
      </c>
      <c r="H31" s="6">
        <f t="shared" si="10"/>
        <v>0</v>
      </c>
      <c r="I31" s="6">
        <f t="shared" si="11"/>
        <v>0</v>
      </c>
    </row>
    <row r="32" spans="1:9" s="4" customFormat="1" ht="13.2" customHeight="1" x14ac:dyDescent="0.3">
      <c r="A32" s="6">
        <v>7</v>
      </c>
      <c r="B32" s="6">
        <f t="shared" si="6"/>
        <v>50</v>
      </c>
      <c r="C32" s="6">
        <f t="shared" si="12"/>
        <v>0</v>
      </c>
      <c r="D32" s="6">
        <v>0</v>
      </c>
      <c r="E32" s="6">
        <f t="shared" si="7"/>
        <v>-50</v>
      </c>
      <c r="F32" s="6">
        <f t="shared" si="8"/>
        <v>50</v>
      </c>
      <c r="G32" s="6">
        <f t="shared" si="9"/>
        <v>50</v>
      </c>
      <c r="H32" s="6">
        <f t="shared" si="10"/>
        <v>50</v>
      </c>
      <c r="I32" s="6">
        <f t="shared" si="11"/>
        <v>0</v>
      </c>
    </row>
    <row r="33" spans="1:10" s="4" customFormat="1" ht="13.2" customHeight="1" x14ac:dyDescent="0.3">
      <c r="A33" s="6">
        <v>8</v>
      </c>
      <c r="B33" s="6">
        <f t="shared" si="6"/>
        <v>75</v>
      </c>
      <c r="C33" s="6">
        <f t="shared" si="12"/>
        <v>0</v>
      </c>
      <c r="D33" s="6">
        <v>100</v>
      </c>
      <c r="E33" s="6">
        <f t="shared" si="7"/>
        <v>25</v>
      </c>
      <c r="F33" s="6">
        <f t="shared" si="8"/>
        <v>0</v>
      </c>
      <c r="G33" s="6">
        <f t="shared" si="9"/>
        <v>0</v>
      </c>
      <c r="H33" s="6">
        <f t="shared" si="10"/>
        <v>0</v>
      </c>
      <c r="I33" s="6">
        <f t="shared" si="11"/>
        <v>25</v>
      </c>
    </row>
    <row r="34" spans="1:10" s="4" customFormat="1" ht="13.2" customHeight="1" x14ac:dyDescent="0.3">
      <c r="A34" s="6">
        <v>9</v>
      </c>
      <c r="B34" s="6">
        <f t="shared" si="6"/>
        <v>50</v>
      </c>
      <c r="C34" s="6">
        <f t="shared" si="12"/>
        <v>25</v>
      </c>
      <c r="D34" s="6">
        <v>0</v>
      </c>
      <c r="E34" s="6">
        <f t="shared" si="7"/>
        <v>-25</v>
      </c>
      <c r="F34" s="6">
        <f t="shared" si="8"/>
        <v>25</v>
      </c>
      <c r="G34" s="6">
        <f t="shared" si="9"/>
        <v>50</v>
      </c>
      <c r="H34" s="6">
        <f t="shared" si="10"/>
        <v>0</v>
      </c>
      <c r="I34" s="6">
        <f t="shared" si="11"/>
        <v>25</v>
      </c>
    </row>
    <row r="35" spans="1:10" s="4" customFormat="1" ht="13.2" customHeight="1" x14ac:dyDescent="0.3">
      <c r="A35" s="6">
        <v>10</v>
      </c>
      <c r="B35" s="6">
        <f t="shared" si="6"/>
        <v>25</v>
      </c>
      <c r="C35" s="6">
        <f t="shared" si="12"/>
        <v>25</v>
      </c>
      <c r="D35" s="6">
        <v>0</v>
      </c>
      <c r="E35" s="6">
        <f t="shared" si="7"/>
        <v>0</v>
      </c>
      <c r="F35" s="6">
        <f t="shared" si="8"/>
        <v>0</v>
      </c>
      <c r="G35" s="6">
        <f t="shared" si="9"/>
        <v>0</v>
      </c>
      <c r="H35" s="6">
        <f>G26</f>
        <v>0</v>
      </c>
      <c r="I35" s="6">
        <f t="shared" si="11"/>
        <v>0</v>
      </c>
    </row>
    <row r="36" spans="1:10" s="4" customFormat="1" ht="13.2" customHeight="1" x14ac:dyDescent="0.3">
      <c r="A36" s="6">
        <v>11</v>
      </c>
      <c r="B36" s="6">
        <f t="shared" si="6"/>
        <v>0</v>
      </c>
      <c r="C36" s="6">
        <f t="shared" si="12"/>
        <v>0</v>
      </c>
      <c r="D36" s="6">
        <v>0</v>
      </c>
      <c r="E36" s="6">
        <f t="shared" si="7"/>
        <v>0</v>
      </c>
      <c r="F36" s="6">
        <f t="shared" si="8"/>
        <v>0</v>
      </c>
      <c r="G36" s="6">
        <f t="shared" si="9"/>
        <v>0</v>
      </c>
      <c r="H36" s="6">
        <f>G27</f>
        <v>0</v>
      </c>
      <c r="I36" s="6">
        <f t="shared" si="11"/>
        <v>0</v>
      </c>
    </row>
    <row r="39" spans="1:10" s="4" customFormat="1" ht="13.2" customHeight="1" x14ac:dyDescent="0.3">
      <c r="A39" s="11" t="s">
        <v>18</v>
      </c>
      <c r="B39" s="11"/>
      <c r="C39" s="11"/>
      <c r="D39" s="11"/>
      <c r="E39" s="11"/>
      <c r="F39" s="11"/>
      <c r="G39" s="11"/>
      <c r="H39" s="11"/>
      <c r="I39" s="11"/>
      <c r="J39" s="14"/>
    </row>
    <row r="40" spans="1:10" s="4" customFormat="1" ht="13.2" customHeight="1" x14ac:dyDescent="0.3">
      <c r="A40" s="6" t="s">
        <v>10</v>
      </c>
      <c r="B40" s="6" t="s">
        <v>11</v>
      </c>
      <c r="C40" s="6" t="s">
        <v>1</v>
      </c>
      <c r="D40" s="6" t="s">
        <v>12</v>
      </c>
      <c r="E40" s="6" t="s">
        <v>13</v>
      </c>
      <c r="F40" s="6" t="s">
        <v>14</v>
      </c>
      <c r="G40" s="6" t="s">
        <v>15</v>
      </c>
      <c r="H40" s="6" t="s">
        <v>23</v>
      </c>
      <c r="I40" s="6" t="s">
        <v>16</v>
      </c>
    </row>
    <row r="41" spans="1:10" s="4" customFormat="1" ht="13.2" customHeight="1" x14ac:dyDescent="0.3">
      <c r="A41" s="6">
        <v>1</v>
      </c>
      <c r="B41" s="6">
        <f t="shared" ref="B41:B51" si="13">2*H11</f>
        <v>150</v>
      </c>
      <c r="C41" s="6">
        <f>C4</f>
        <v>200</v>
      </c>
      <c r="D41" s="6">
        <v>0</v>
      </c>
      <c r="E41" s="6">
        <f t="shared" ref="E41:E51" si="14">C41+D41-B41</f>
        <v>50</v>
      </c>
      <c r="F41" s="6">
        <f t="shared" ref="F41:F51" si="15">MAX(0,-E41)</f>
        <v>0</v>
      </c>
      <c r="G41" s="6">
        <f t="shared" ref="G41:G51" si="16">CEILING(F41/200,1)*200</f>
        <v>0</v>
      </c>
      <c r="H41" s="6">
        <f t="shared" ref="H41:H51" si="17">G43</f>
        <v>200</v>
      </c>
      <c r="I41" s="6">
        <f t="shared" ref="I41:I51" si="18">IF(E41&gt;0, E41, G41-F41)</f>
        <v>50</v>
      </c>
    </row>
    <row r="42" spans="1:10" s="4" customFormat="1" ht="13.2" customHeight="1" x14ac:dyDescent="0.3">
      <c r="A42" s="6">
        <v>2</v>
      </c>
      <c r="B42" s="6">
        <f t="shared" si="13"/>
        <v>50</v>
      </c>
      <c r="C42" s="6">
        <f t="shared" ref="C42:C51" si="19">I41</f>
        <v>50</v>
      </c>
      <c r="D42" s="6">
        <v>0</v>
      </c>
      <c r="E42" s="6">
        <f t="shared" si="14"/>
        <v>0</v>
      </c>
      <c r="F42" s="6">
        <f t="shared" si="15"/>
        <v>0</v>
      </c>
      <c r="G42" s="6">
        <f t="shared" si="16"/>
        <v>0</v>
      </c>
      <c r="H42" s="6">
        <f t="shared" si="17"/>
        <v>0</v>
      </c>
      <c r="I42" s="6">
        <f t="shared" si="18"/>
        <v>0</v>
      </c>
    </row>
    <row r="43" spans="1:10" s="4" customFormat="1" ht="13.2" customHeight="1" x14ac:dyDescent="0.3">
      <c r="A43" s="6">
        <v>3</v>
      </c>
      <c r="B43" s="6">
        <f t="shared" si="13"/>
        <v>100</v>
      </c>
      <c r="C43" s="6">
        <f t="shared" si="19"/>
        <v>0</v>
      </c>
      <c r="D43" s="6">
        <v>0</v>
      </c>
      <c r="E43" s="6">
        <f t="shared" si="14"/>
        <v>-100</v>
      </c>
      <c r="F43" s="6">
        <f t="shared" si="15"/>
        <v>100</v>
      </c>
      <c r="G43" s="6">
        <f t="shared" si="16"/>
        <v>200</v>
      </c>
      <c r="H43" s="6">
        <f t="shared" si="17"/>
        <v>200</v>
      </c>
      <c r="I43" s="6">
        <f t="shared" si="18"/>
        <v>100</v>
      </c>
    </row>
    <row r="44" spans="1:10" s="4" customFormat="1" ht="13.2" customHeight="1" x14ac:dyDescent="0.3">
      <c r="A44" s="6">
        <v>4</v>
      </c>
      <c r="B44" s="6">
        <f t="shared" si="13"/>
        <v>100</v>
      </c>
      <c r="C44" s="6">
        <f t="shared" si="19"/>
        <v>100</v>
      </c>
      <c r="D44" s="6">
        <v>0</v>
      </c>
      <c r="E44" s="6">
        <f t="shared" si="14"/>
        <v>0</v>
      </c>
      <c r="F44" s="6">
        <f t="shared" si="15"/>
        <v>0</v>
      </c>
      <c r="G44" s="6">
        <f t="shared" si="16"/>
        <v>0</v>
      </c>
      <c r="H44" s="6">
        <f t="shared" si="17"/>
        <v>0</v>
      </c>
      <c r="I44" s="6">
        <f t="shared" si="18"/>
        <v>0</v>
      </c>
    </row>
    <row r="45" spans="1:10" s="4" customFormat="1" ht="13.2" customHeight="1" x14ac:dyDescent="0.3">
      <c r="A45" s="6">
        <v>5</v>
      </c>
      <c r="B45" s="6">
        <f t="shared" si="13"/>
        <v>100</v>
      </c>
      <c r="C45" s="6">
        <f t="shared" si="19"/>
        <v>0</v>
      </c>
      <c r="D45" s="6">
        <v>0</v>
      </c>
      <c r="E45" s="6">
        <f t="shared" si="14"/>
        <v>-100</v>
      </c>
      <c r="F45" s="6">
        <f t="shared" si="15"/>
        <v>100</v>
      </c>
      <c r="G45" s="6">
        <f t="shared" si="16"/>
        <v>200</v>
      </c>
      <c r="H45" s="6">
        <f t="shared" si="17"/>
        <v>200</v>
      </c>
      <c r="I45" s="6">
        <f t="shared" si="18"/>
        <v>100</v>
      </c>
    </row>
    <row r="46" spans="1:10" s="4" customFormat="1" ht="13.2" customHeight="1" x14ac:dyDescent="0.3">
      <c r="A46" s="6">
        <v>6</v>
      </c>
      <c r="B46" s="6">
        <f t="shared" si="13"/>
        <v>200</v>
      </c>
      <c r="C46" s="6">
        <f t="shared" si="19"/>
        <v>100</v>
      </c>
      <c r="D46" s="6">
        <v>100</v>
      </c>
      <c r="E46" s="6">
        <f t="shared" si="14"/>
        <v>0</v>
      </c>
      <c r="F46" s="6">
        <f t="shared" si="15"/>
        <v>0</v>
      </c>
      <c r="G46" s="6">
        <f t="shared" si="16"/>
        <v>0</v>
      </c>
      <c r="H46" s="6">
        <f t="shared" si="17"/>
        <v>200</v>
      </c>
      <c r="I46" s="6">
        <f t="shared" si="18"/>
        <v>0</v>
      </c>
    </row>
    <row r="47" spans="1:10" s="4" customFormat="1" ht="13.2" customHeight="1" x14ac:dyDescent="0.3">
      <c r="A47" s="6">
        <v>7</v>
      </c>
      <c r="B47" s="6">
        <f t="shared" si="13"/>
        <v>100</v>
      </c>
      <c r="C47" s="6">
        <f t="shared" si="19"/>
        <v>0</v>
      </c>
      <c r="D47" s="6">
        <v>0</v>
      </c>
      <c r="E47" s="6">
        <f t="shared" si="14"/>
        <v>-100</v>
      </c>
      <c r="F47" s="6">
        <f t="shared" si="15"/>
        <v>100</v>
      </c>
      <c r="G47" s="6">
        <f t="shared" si="16"/>
        <v>200</v>
      </c>
      <c r="H47" s="6">
        <f t="shared" si="17"/>
        <v>0</v>
      </c>
      <c r="I47" s="6">
        <f t="shared" si="18"/>
        <v>100</v>
      </c>
    </row>
    <row r="48" spans="1:10" s="4" customFormat="1" ht="13.2" customHeight="1" x14ac:dyDescent="0.3">
      <c r="A48" s="6">
        <v>8</v>
      </c>
      <c r="B48" s="6">
        <f t="shared" si="13"/>
        <v>150</v>
      </c>
      <c r="C48" s="6">
        <f t="shared" si="19"/>
        <v>100</v>
      </c>
      <c r="D48" s="6">
        <v>0</v>
      </c>
      <c r="E48" s="6">
        <f t="shared" si="14"/>
        <v>-50</v>
      </c>
      <c r="F48" s="6">
        <f t="shared" si="15"/>
        <v>50</v>
      </c>
      <c r="G48" s="6">
        <f t="shared" si="16"/>
        <v>200</v>
      </c>
      <c r="H48" s="6">
        <f t="shared" si="17"/>
        <v>0</v>
      </c>
      <c r="I48" s="6">
        <f t="shared" si="18"/>
        <v>150</v>
      </c>
    </row>
    <row r="49" spans="1:9" s="4" customFormat="1" ht="13.2" customHeight="1" x14ac:dyDescent="0.3">
      <c r="A49" s="6">
        <v>9</v>
      </c>
      <c r="B49" s="6">
        <f t="shared" si="13"/>
        <v>100</v>
      </c>
      <c r="C49" s="6">
        <f t="shared" si="19"/>
        <v>150</v>
      </c>
      <c r="D49" s="6">
        <v>0</v>
      </c>
      <c r="E49" s="6">
        <f t="shared" si="14"/>
        <v>50</v>
      </c>
      <c r="F49" s="6">
        <f t="shared" si="15"/>
        <v>0</v>
      </c>
      <c r="G49" s="6">
        <f t="shared" si="16"/>
        <v>0</v>
      </c>
      <c r="H49" s="6">
        <f t="shared" si="17"/>
        <v>0</v>
      </c>
      <c r="I49" s="6">
        <f t="shared" si="18"/>
        <v>50</v>
      </c>
    </row>
    <row r="50" spans="1:9" s="4" customFormat="1" ht="13.2" customHeight="1" x14ac:dyDescent="0.3">
      <c r="A50" s="6">
        <v>10</v>
      </c>
      <c r="B50" s="6">
        <f t="shared" si="13"/>
        <v>50</v>
      </c>
      <c r="C50" s="6">
        <f t="shared" si="19"/>
        <v>50</v>
      </c>
      <c r="D50" s="6">
        <v>0</v>
      </c>
      <c r="E50" s="6">
        <f t="shared" si="14"/>
        <v>0</v>
      </c>
      <c r="F50" s="6">
        <f t="shared" si="15"/>
        <v>0</v>
      </c>
      <c r="G50" s="6">
        <f t="shared" si="16"/>
        <v>0</v>
      </c>
      <c r="H50" s="6">
        <f>G41</f>
        <v>0</v>
      </c>
      <c r="I50" s="6">
        <f t="shared" si="18"/>
        <v>0</v>
      </c>
    </row>
    <row r="51" spans="1:9" s="4" customFormat="1" ht="13.2" customHeight="1" x14ac:dyDescent="0.3">
      <c r="A51" s="6">
        <v>11</v>
      </c>
      <c r="B51" s="6">
        <f t="shared" si="13"/>
        <v>0</v>
      </c>
      <c r="C51" s="6">
        <f t="shared" si="19"/>
        <v>0</v>
      </c>
      <c r="D51" s="6">
        <v>0</v>
      </c>
      <c r="E51" s="6">
        <f t="shared" si="14"/>
        <v>0</v>
      </c>
      <c r="F51" s="6">
        <f t="shared" si="15"/>
        <v>0</v>
      </c>
      <c r="G51" s="6">
        <f t="shared" si="16"/>
        <v>0</v>
      </c>
      <c r="H51" s="6">
        <f>G42</f>
        <v>0</v>
      </c>
      <c r="I51" s="6">
        <f t="shared" si="18"/>
        <v>0</v>
      </c>
    </row>
    <row r="54" spans="1:9" s="4" customFormat="1" ht="13.2" customHeight="1" x14ac:dyDescent="0.3">
      <c r="A54" s="11" t="s">
        <v>19</v>
      </c>
      <c r="B54" s="11"/>
      <c r="C54" s="11"/>
      <c r="D54" s="11"/>
      <c r="E54" s="11"/>
      <c r="F54" s="11"/>
      <c r="G54" s="11"/>
      <c r="H54" s="11"/>
      <c r="I54" s="15"/>
    </row>
    <row r="55" spans="1:9" s="4" customFormat="1" ht="13.2" customHeight="1" x14ac:dyDescent="0.3">
      <c r="A55" s="6" t="s">
        <v>10</v>
      </c>
      <c r="B55" s="6" t="s">
        <v>11</v>
      </c>
      <c r="C55" s="6" t="s">
        <v>1</v>
      </c>
      <c r="D55" s="6" t="s">
        <v>12</v>
      </c>
      <c r="E55" s="6" t="s">
        <v>13</v>
      </c>
      <c r="F55" s="6" t="s">
        <v>14</v>
      </c>
      <c r="G55" s="6" t="s">
        <v>15</v>
      </c>
      <c r="H55" s="6" t="s">
        <v>16</v>
      </c>
    </row>
    <row r="56" spans="1:9" s="4" customFormat="1" ht="13.2" customHeight="1" x14ac:dyDescent="0.3">
      <c r="A56" s="6">
        <v>1</v>
      </c>
      <c r="B56" s="6">
        <f t="shared" ref="B56:B66" si="20">4*H26+4*H41</f>
        <v>1000</v>
      </c>
      <c r="C56" s="6">
        <f>C5</f>
        <v>1200</v>
      </c>
      <c r="D56" s="6">
        <v>0</v>
      </c>
      <c r="E56" s="6">
        <f>C56+D56-B56</f>
        <v>200</v>
      </c>
      <c r="F56" s="6">
        <f t="shared" ref="F56:F66" si="21">MAX(0,-E56)</f>
        <v>0</v>
      </c>
      <c r="G56" s="6">
        <f t="shared" ref="G56:G66" si="22">CEILING(F56/500,1)*500</f>
        <v>0</v>
      </c>
      <c r="H56" s="6">
        <f t="shared" ref="H56:H66" si="23">IF(E56&gt;0,E56,G56-F56)</f>
        <v>200</v>
      </c>
    </row>
    <row r="57" spans="1:9" s="4" customFormat="1" ht="13.2" customHeight="1" x14ac:dyDescent="0.3">
      <c r="A57" s="6">
        <v>2</v>
      </c>
      <c r="B57" s="6">
        <f t="shared" si="20"/>
        <v>200</v>
      </c>
      <c r="C57" s="6">
        <f t="shared" ref="C57:C66" si="24">H56</f>
        <v>200</v>
      </c>
      <c r="D57" s="6">
        <v>0</v>
      </c>
      <c r="E57" s="6">
        <f t="shared" ref="E57:E66" si="25">C57+D57-B57</f>
        <v>0</v>
      </c>
      <c r="F57" s="6">
        <f t="shared" si="21"/>
        <v>0</v>
      </c>
      <c r="G57" s="6">
        <f t="shared" si="22"/>
        <v>0</v>
      </c>
      <c r="H57" s="6">
        <f t="shared" si="23"/>
        <v>0</v>
      </c>
    </row>
    <row r="58" spans="1:9" s="4" customFormat="1" ht="13.2" customHeight="1" x14ac:dyDescent="0.3">
      <c r="A58" s="6">
        <v>3</v>
      </c>
      <c r="B58" s="6">
        <f t="shared" si="20"/>
        <v>800</v>
      </c>
      <c r="C58" s="6">
        <f t="shared" si="24"/>
        <v>0</v>
      </c>
      <c r="D58" s="6">
        <v>0</v>
      </c>
      <c r="E58" s="6">
        <f t="shared" si="25"/>
        <v>-800</v>
      </c>
      <c r="F58" s="6">
        <f t="shared" si="21"/>
        <v>800</v>
      </c>
      <c r="G58" s="6">
        <f t="shared" si="22"/>
        <v>1000</v>
      </c>
      <c r="H58" s="6">
        <f t="shared" si="23"/>
        <v>200</v>
      </c>
    </row>
    <row r="59" spans="1:9" s="4" customFormat="1" ht="13.2" customHeight="1" x14ac:dyDescent="0.3">
      <c r="A59" s="6">
        <v>4</v>
      </c>
      <c r="B59" s="6">
        <f t="shared" si="20"/>
        <v>200</v>
      </c>
      <c r="C59" s="6">
        <f t="shared" si="24"/>
        <v>200</v>
      </c>
      <c r="D59" s="6">
        <v>250</v>
      </c>
      <c r="E59" s="6">
        <f t="shared" si="25"/>
        <v>250</v>
      </c>
      <c r="F59" s="6">
        <f t="shared" si="21"/>
        <v>0</v>
      </c>
      <c r="G59" s="6">
        <f t="shared" si="22"/>
        <v>0</v>
      </c>
      <c r="H59" s="6">
        <f t="shared" si="23"/>
        <v>250</v>
      </c>
    </row>
    <row r="60" spans="1:9" s="4" customFormat="1" ht="13.2" customHeight="1" x14ac:dyDescent="0.3">
      <c r="A60" s="6">
        <v>5</v>
      </c>
      <c r="B60" s="6">
        <f t="shared" si="20"/>
        <v>1000</v>
      </c>
      <c r="C60" s="6">
        <f t="shared" si="24"/>
        <v>250</v>
      </c>
      <c r="D60" s="6">
        <v>0</v>
      </c>
      <c r="E60" s="6">
        <f t="shared" si="25"/>
        <v>-750</v>
      </c>
      <c r="F60" s="6">
        <f t="shared" si="21"/>
        <v>750</v>
      </c>
      <c r="G60" s="6">
        <f t="shared" si="22"/>
        <v>1000</v>
      </c>
      <c r="H60" s="6">
        <f t="shared" si="23"/>
        <v>250</v>
      </c>
    </row>
    <row r="61" spans="1:9" s="4" customFormat="1" ht="13.2" customHeight="1" x14ac:dyDescent="0.3">
      <c r="A61" s="6">
        <v>6</v>
      </c>
      <c r="B61" s="6">
        <f t="shared" si="20"/>
        <v>800</v>
      </c>
      <c r="C61" s="6">
        <f t="shared" si="24"/>
        <v>250</v>
      </c>
      <c r="D61" s="6">
        <v>0</v>
      </c>
      <c r="E61" s="6">
        <f t="shared" si="25"/>
        <v>-550</v>
      </c>
      <c r="F61" s="6">
        <f t="shared" si="21"/>
        <v>550</v>
      </c>
      <c r="G61" s="6">
        <f t="shared" si="22"/>
        <v>1000</v>
      </c>
      <c r="H61" s="6">
        <f t="shared" si="23"/>
        <v>450</v>
      </c>
    </row>
    <row r="62" spans="1:9" s="4" customFormat="1" ht="13.2" customHeight="1" x14ac:dyDescent="0.3">
      <c r="A62" s="6">
        <v>7</v>
      </c>
      <c r="B62" s="6">
        <f t="shared" si="20"/>
        <v>200</v>
      </c>
      <c r="C62" s="6">
        <f t="shared" si="24"/>
        <v>450</v>
      </c>
      <c r="D62" s="6">
        <v>250</v>
      </c>
      <c r="E62" s="6">
        <f t="shared" si="25"/>
        <v>500</v>
      </c>
      <c r="F62" s="6">
        <f t="shared" si="21"/>
        <v>0</v>
      </c>
      <c r="G62" s="6">
        <f t="shared" si="22"/>
        <v>0</v>
      </c>
      <c r="H62" s="6">
        <f t="shared" si="23"/>
        <v>500</v>
      </c>
    </row>
    <row r="63" spans="1:9" s="4" customFormat="1" ht="13.2" customHeight="1" x14ac:dyDescent="0.3">
      <c r="A63" s="6">
        <v>8</v>
      </c>
      <c r="B63" s="6">
        <f t="shared" si="20"/>
        <v>0</v>
      </c>
      <c r="C63" s="6">
        <f t="shared" si="24"/>
        <v>500</v>
      </c>
      <c r="D63" s="6">
        <v>0</v>
      </c>
      <c r="E63" s="6">
        <f t="shared" si="25"/>
        <v>500</v>
      </c>
      <c r="F63" s="6">
        <f t="shared" si="21"/>
        <v>0</v>
      </c>
      <c r="G63" s="6">
        <f t="shared" si="22"/>
        <v>0</v>
      </c>
      <c r="H63" s="6">
        <f t="shared" si="23"/>
        <v>500</v>
      </c>
    </row>
    <row r="64" spans="1:9" s="4" customFormat="1" ht="13.2" customHeight="1" x14ac:dyDescent="0.3">
      <c r="A64" s="6">
        <v>9</v>
      </c>
      <c r="B64" s="6">
        <f t="shared" si="20"/>
        <v>0</v>
      </c>
      <c r="C64" s="6">
        <f t="shared" si="24"/>
        <v>500</v>
      </c>
      <c r="D64" s="6">
        <v>0</v>
      </c>
      <c r="E64" s="6">
        <f t="shared" si="25"/>
        <v>500</v>
      </c>
      <c r="F64" s="6">
        <f t="shared" si="21"/>
        <v>0</v>
      </c>
      <c r="G64" s="6">
        <f t="shared" si="22"/>
        <v>0</v>
      </c>
      <c r="H64" s="6">
        <f t="shared" si="23"/>
        <v>500</v>
      </c>
    </row>
    <row r="65" spans="1:9" s="4" customFormat="1" ht="13.2" customHeight="1" x14ac:dyDescent="0.3">
      <c r="A65" s="6">
        <v>10</v>
      </c>
      <c r="B65" s="6">
        <f t="shared" si="20"/>
        <v>0</v>
      </c>
      <c r="C65" s="6">
        <f t="shared" si="24"/>
        <v>500</v>
      </c>
      <c r="D65" s="6">
        <v>0</v>
      </c>
      <c r="E65" s="6">
        <f t="shared" si="25"/>
        <v>500</v>
      </c>
      <c r="F65" s="6">
        <f t="shared" si="21"/>
        <v>0</v>
      </c>
      <c r="G65" s="6">
        <f t="shared" si="22"/>
        <v>0</v>
      </c>
      <c r="H65" s="6">
        <f t="shared" si="23"/>
        <v>500</v>
      </c>
    </row>
    <row r="66" spans="1:9" s="4" customFormat="1" ht="13.2" customHeight="1" x14ac:dyDescent="0.3">
      <c r="A66" s="6">
        <v>11</v>
      </c>
      <c r="B66" s="6">
        <f t="shared" si="20"/>
        <v>0</v>
      </c>
      <c r="C66" s="6">
        <f t="shared" si="24"/>
        <v>500</v>
      </c>
      <c r="D66" s="6">
        <v>0</v>
      </c>
      <c r="E66" s="6">
        <f t="shared" si="25"/>
        <v>500</v>
      </c>
      <c r="F66" s="6">
        <f t="shared" si="21"/>
        <v>0</v>
      </c>
      <c r="G66" s="6">
        <f t="shared" si="22"/>
        <v>0</v>
      </c>
      <c r="H66" s="6">
        <f t="shared" si="23"/>
        <v>500</v>
      </c>
    </row>
    <row r="69" spans="1:9" s="4" customFormat="1" ht="13.2" customHeight="1" x14ac:dyDescent="0.3">
      <c r="A69" s="11" t="s">
        <v>20</v>
      </c>
      <c r="B69" s="11"/>
      <c r="C69" s="11"/>
      <c r="D69" s="11"/>
      <c r="E69" s="11"/>
      <c r="F69" s="11"/>
      <c r="G69" s="11"/>
      <c r="H69" s="11"/>
      <c r="I69" s="16"/>
    </row>
    <row r="70" spans="1:9" s="4" customFormat="1" ht="13.2" customHeight="1" x14ac:dyDescent="0.3">
      <c r="A70" s="6" t="s">
        <v>10</v>
      </c>
      <c r="B70" s="6" t="s">
        <v>11</v>
      </c>
      <c r="C70" s="6" t="s">
        <v>1</v>
      </c>
      <c r="D70" s="6" t="s">
        <v>12</v>
      </c>
      <c r="E70" s="6" t="s">
        <v>13</v>
      </c>
      <c r="F70" s="6" t="s">
        <v>14</v>
      </c>
      <c r="G70" s="6" t="s">
        <v>15</v>
      </c>
      <c r="H70" s="6" t="s">
        <v>16</v>
      </c>
    </row>
    <row r="71" spans="1:9" s="4" customFormat="1" ht="13.2" customHeight="1" x14ac:dyDescent="0.3">
      <c r="A71" s="6">
        <v>1</v>
      </c>
      <c r="B71" s="6">
        <f t="shared" ref="B71:B81" si="26">4*H41</f>
        <v>800</v>
      </c>
      <c r="C71" s="6">
        <f>C6</f>
        <v>900</v>
      </c>
      <c r="D71" s="6">
        <v>0</v>
      </c>
      <c r="E71" s="6">
        <f t="shared" ref="E71:E81" si="27">C71+D71-B71</f>
        <v>100</v>
      </c>
      <c r="F71" s="6">
        <f t="shared" ref="F71:F81" si="28">MAX(0,-E71)</f>
        <v>0</v>
      </c>
      <c r="G71" s="6">
        <f t="shared" ref="G71:G81" si="29">CEILING((F71+100)/100,1)*100</f>
        <v>100</v>
      </c>
      <c r="H71" s="6">
        <f t="shared" ref="H71:H81" si="30">IF(E71&gt;0,E71,G71-F71)</f>
        <v>100</v>
      </c>
    </row>
    <row r="72" spans="1:9" s="4" customFormat="1" ht="13.2" customHeight="1" x14ac:dyDescent="0.3">
      <c r="A72" s="6">
        <v>2</v>
      </c>
      <c r="B72" s="6">
        <f t="shared" si="26"/>
        <v>0</v>
      </c>
      <c r="C72" s="6">
        <f>H71</f>
        <v>100</v>
      </c>
      <c r="D72" s="6">
        <v>0</v>
      </c>
      <c r="E72" s="6">
        <f t="shared" si="27"/>
        <v>100</v>
      </c>
      <c r="F72" s="6">
        <f t="shared" si="28"/>
        <v>0</v>
      </c>
      <c r="G72" s="6">
        <f t="shared" si="29"/>
        <v>100</v>
      </c>
      <c r="H72" s="6">
        <f t="shared" si="30"/>
        <v>100</v>
      </c>
    </row>
    <row r="73" spans="1:9" s="4" customFormat="1" ht="13.2" customHeight="1" x14ac:dyDescent="0.3">
      <c r="A73" s="6">
        <v>3</v>
      </c>
      <c r="B73" s="6">
        <f t="shared" si="26"/>
        <v>800</v>
      </c>
      <c r="C73" s="6">
        <f t="shared" ref="C73:C81" si="31">H72</f>
        <v>100</v>
      </c>
      <c r="D73" s="6">
        <v>0</v>
      </c>
      <c r="E73" s="6">
        <f>C73+D73-B73</f>
        <v>-700</v>
      </c>
      <c r="F73" s="6">
        <f t="shared" si="28"/>
        <v>700</v>
      </c>
      <c r="G73" s="6">
        <f t="shared" si="29"/>
        <v>800</v>
      </c>
      <c r="H73" s="6">
        <f t="shared" si="30"/>
        <v>100</v>
      </c>
    </row>
    <row r="74" spans="1:9" s="4" customFormat="1" ht="13.2" customHeight="1" x14ac:dyDescent="0.3">
      <c r="A74" s="6">
        <v>4</v>
      </c>
      <c r="B74" s="6">
        <f t="shared" si="26"/>
        <v>0</v>
      </c>
      <c r="C74" s="6">
        <f t="shared" si="31"/>
        <v>100</v>
      </c>
      <c r="D74" s="6">
        <v>0</v>
      </c>
      <c r="E74" s="6">
        <f t="shared" si="27"/>
        <v>100</v>
      </c>
      <c r="F74" s="6">
        <f t="shared" si="28"/>
        <v>0</v>
      </c>
      <c r="G74" s="6">
        <f t="shared" si="29"/>
        <v>100</v>
      </c>
      <c r="H74" s="6">
        <f t="shared" si="30"/>
        <v>100</v>
      </c>
    </row>
    <row r="75" spans="1:9" s="4" customFormat="1" ht="13.2" customHeight="1" x14ac:dyDescent="0.3">
      <c r="A75" s="6">
        <v>5</v>
      </c>
      <c r="B75" s="6">
        <f t="shared" si="26"/>
        <v>800</v>
      </c>
      <c r="C75" s="6">
        <f t="shared" si="31"/>
        <v>100</v>
      </c>
      <c r="D75" s="6">
        <v>0</v>
      </c>
      <c r="E75" s="6">
        <f t="shared" si="27"/>
        <v>-700</v>
      </c>
      <c r="F75" s="6">
        <f t="shared" si="28"/>
        <v>700</v>
      </c>
      <c r="G75" s="6">
        <f t="shared" si="29"/>
        <v>800</v>
      </c>
      <c r="H75" s="6">
        <f t="shared" si="30"/>
        <v>100</v>
      </c>
    </row>
    <row r="76" spans="1:9" s="4" customFormat="1" ht="13.2" customHeight="1" x14ac:dyDescent="0.3">
      <c r="A76" s="6">
        <v>6</v>
      </c>
      <c r="B76" s="6">
        <f t="shared" si="26"/>
        <v>800</v>
      </c>
      <c r="C76" s="6">
        <f t="shared" si="31"/>
        <v>100</v>
      </c>
      <c r="D76" s="6">
        <v>0</v>
      </c>
      <c r="E76" s="6">
        <f t="shared" si="27"/>
        <v>-700</v>
      </c>
      <c r="F76" s="6">
        <f t="shared" si="28"/>
        <v>700</v>
      </c>
      <c r="G76" s="6">
        <f t="shared" si="29"/>
        <v>800</v>
      </c>
      <c r="H76" s="6">
        <f t="shared" si="30"/>
        <v>100</v>
      </c>
    </row>
    <row r="77" spans="1:9" s="4" customFormat="1" ht="13.2" customHeight="1" x14ac:dyDescent="0.3">
      <c r="A77" s="6">
        <v>7</v>
      </c>
      <c r="B77" s="6">
        <f t="shared" si="26"/>
        <v>0</v>
      </c>
      <c r="C77" s="6">
        <f t="shared" si="31"/>
        <v>100</v>
      </c>
      <c r="D77" s="6">
        <v>0</v>
      </c>
      <c r="E77" s="6">
        <f t="shared" si="27"/>
        <v>100</v>
      </c>
      <c r="F77" s="6">
        <f t="shared" si="28"/>
        <v>0</v>
      </c>
      <c r="G77" s="6">
        <f t="shared" si="29"/>
        <v>100</v>
      </c>
      <c r="H77" s="6">
        <f t="shared" si="30"/>
        <v>100</v>
      </c>
    </row>
    <row r="78" spans="1:9" s="4" customFormat="1" ht="13.2" customHeight="1" x14ac:dyDescent="0.3">
      <c r="A78" s="6">
        <v>8</v>
      </c>
      <c r="B78" s="6">
        <f t="shared" si="26"/>
        <v>0</v>
      </c>
      <c r="C78" s="6">
        <f t="shared" si="31"/>
        <v>100</v>
      </c>
      <c r="D78" s="6">
        <v>250</v>
      </c>
      <c r="E78" s="6">
        <f t="shared" si="27"/>
        <v>350</v>
      </c>
      <c r="F78" s="6">
        <f t="shared" si="28"/>
        <v>0</v>
      </c>
      <c r="G78" s="6">
        <f t="shared" si="29"/>
        <v>100</v>
      </c>
      <c r="H78" s="6">
        <f t="shared" si="30"/>
        <v>350</v>
      </c>
    </row>
    <row r="79" spans="1:9" s="4" customFormat="1" ht="13.2" customHeight="1" x14ac:dyDescent="0.3">
      <c r="A79" s="6">
        <v>9</v>
      </c>
      <c r="B79" s="6">
        <f t="shared" si="26"/>
        <v>0</v>
      </c>
      <c r="C79" s="6">
        <f t="shared" si="31"/>
        <v>350</v>
      </c>
      <c r="D79" s="6">
        <v>0</v>
      </c>
      <c r="E79" s="6">
        <f t="shared" si="27"/>
        <v>350</v>
      </c>
      <c r="F79" s="6">
        <f t="shared" si="28"/>
        <v>0</v>
      </c>
      <c r="G79" s="6">
        <f t="shared" si="29"/>
        <v>100</v>
      </c>
      <c r="H79" s="6">
        <f t="shared" si="30"/>
        <v>350</v>
      </c>
    </row>
    <row r="80" spans="1:9" s="4" customFormat="1" ht="13.2" customHeight="1" x14ac:dyDescent="0.3">
      <c r="A80" s="6">
        <v>10</v>
      </c>
      <c r="B80" s="6">
        <f t="shared" si="26"/>
        <v>0</v>
      </c>
      <c r="C80" s="6">
        <f t="shared" si="31"/>
        <v>350</v>
      </c>
      <c r="D80" s="6">
        <v>0</v>
      </c>
      <c r="E80" s="6">
        <f t="shared" si="27"/>
        <v>350</v>
      </c>
      <c r="F80" s="6">
        <f t="shared" si="28"/>
        <v>0</v>
      </c>
      <c r="G80" s="6">
        <f t="shared" si="29"/>
        <v>100</v>
      </c>
      <c r="H80" s="6">
        <f t="shared" si="30"/>
        <v>350</v>
      </c>
    </row>
    <row r="81" spans="1:8" s="4" customFormat="1" ht="13.2" customHeight="1" x14ac:dyDescent="0.3">
      <c r="A81" s="6">
        <v>11</v>
      </c>
      <c r="B81" s="6">
        <f t="shared" si="26"/>
        <v>0</v>
      </c>
      <c r="C81" s="6">
        <f t="shared" si="31"/>
        <v>350</v>
      </c>
      <c r="D81" s="6">
        <v>0</v>
      </c>
      <c r="E81" s="6">
        <f t="shared" si="27"/>
        <v>350</v>
      </c>
      <c r="F81" s="6">
        <f t="shared" si="28"/>
        <v>0</v>
      </c>
      <c r="G81" s="6">
        <f t="shared" si="29"/>
        <v>100</v>
      </c>
      <c r="H81" s="6">
        <f t="shared" si="30"/>
        <v>350</v>
      </c>
    </row>
  </sheetData>
  <mergeCells count="5">
    <mergeCell ref="A9:I9"/>
    <mergeCell ref="A24:I24"/>
    <mergeCell ref="A39:I39"/>
    <mergeCell ref="A54:H54"/>
    <mergeCell ref="A69:H69"/>
  </mergeCells>
  <phoneticPr fontId="1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Ιωάννης Τσαντήλας</dc:creator>
  <cp:lastModifiedBy>Ιωάννης Τσαντήλας</cp:lastModifiedBy>
  <dcterms:created xsi:type="dcterms:W3CDTF">2023-12-05T20:39:34Z</dcterms:created>
  <dcterms:modified xsi:type="dcterms:W3CDTF">2023-12-13T12:45:53Z</dcterms:modified>
</cp:coreProperties>
</file>