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ESB13240/Dropbox/Social/VoteSimulator/2018/"/>
    </mc:Choice>
  </mc:AlternateContent>
  <xr:revisionPtr revIDLastSave="0" documentId="13_ncr:1_{8966FC4B-1E2B-6349-B29B-B8364E3B5A7D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2018" sheetId="1" r:id="rId1"/>
    <sheet name="20181108" sheetId="4" r:id="rId2"/>
    <sheet name="2018_2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W15" i="4" l="1"/>
  <c r="W3" i="4"/>
  <c r="W4" i="4"/>
  <c r="W5" i="4"/>
  <c r="W6" i="4"/>
  <c r="W7" i="4"/>
  <c r="W8" i="4"/>
  <c r="W9" i="4"/>
  <c r="W10" i="4"/>
  <c r="W11" i="4"/>
  <c r="W12" i="4"/>
  <c r="W13" i="4"/>
  <c r="W14" i="4"/>
  <c r="W2" i="4"/>
  <c r="V15" i="4"/>
  <c r="V3" i="4"/>
  <c r="V4" i="4"/>
  <c r="V5" i="4"/>
  <c r="V6" i="4"/>
  <c r="V7" i="4"/>
  <c r="V8" i="4"/>
  <c r="V9" i="4"/>
  <c r="V10" i="4"/>
  <c r="V11" i="4"/>
  <c r="V12" i="4"/>
  <c r="V13" i="4"/>
  <c r="V14" i="4"/>
  <c r="V2" i="4"/>
  <c r="U15" i="4"/>
  <c r="U3" i="4"/>
  <c r="U4" i="4"/>
  <c r="U5" i="4"/>
  <c r="U6" i="4"/>
  <c r="U7" i="4"/>
  <c r="U8" i="4"/>
  <c r="U9" i="4"/>
  <c r="U10" i="4"/>
  <c r="U11" i="4"/>
  <c r="U12" i="4"/>
  <c r="U13" i="4"/>
  <c r="U14" i="4"/>
  <c r="U2" i="4"/>
  <c r="T15" i="4"/>
  <c r="T3" i="4"/>
  <c r="T4" i="4"/>
  <c r="T5" i="4"/>
  <c r="T6" i="4"/>
  <c r="T7" i="4"/>
  <c r="T8" i="4"/>
  <c r="T9" i="4"/>
  <c r="T10" i="4"/>
  <c r="T11" i="4"/>
  <c r="T12" i="4"/>
  <c r="T13" i="4"/>
  <c r="T14" i="4"/>
  <c r="T2" i="4"/>
  <c r="R3" i="4"/>
  <c r="R4" i="4"/>
  <c r="R5" i="4"/>
  <c r="R6" i="4"/>
  <c r="R7" i="4"/>
  <c r="R8" i="4"/>
  <c r="R9" i="4"/>
  <c r="R10" i="4"/>
  <c r="R11" i="4"/>
  <c r="R12" i="4"/>
  <c r="R13" i="4"/>
  <c r="R14" i="4"/>
  <c r="R2" i="4"/>
  <c r="Q6" i="4"/>
  <c r="Q7" i="4"/>
  <c r="Q8" i="4"/>
  <c r="Q9" i="4"/>
  <c r="Q10" i="4"/>
  <c r="Q11" i="4"/>
  <c r="Q12" i="4"/>
  <c r="Q13" i="4"/>
  <c r="Q14" i="4"/>
  <c r="Q5" i="4"/>
  <c r="Q3" i="4"/>
  <c r="Q4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2" i="4"/>
  <c r="G15" i="4"/>
  <c r="D15" i="4"/>
  <c r="C15" i="4"/>
  <c r="J15" i="4" s="1"/>
  <c r="J14" i="4"/>
  <c r="H14" i="4"/>
  <c r="H15" i="4" s="1"/>
  <c r="J13" i="4"/>
  <c r="I13" i="4"/>
  <c r="K13" i="4" s="1"/>
  <c r="K12" i="4"/>
  <c r="J12" i="4"/>
  <c r="I12" i="4"/>
  <c r="J11" i="4"/>
  <c r="K11" i="4" s="1"/>
  <c r="I11" i="4"/>
  <c r="J10" i="4"/>
  <c r="I10" i="4"/>
  <c r="K10" i="4" s="1"/>
  <c r="J9" i="4"/>
  <c r="I9" i="4"/>
  <c r="K9" i="4" s="1"/>
  <c r="K8" i="4"/>
  <c r="J8" i="4"/>
  <c r="I8" i="4"/>
  <c r="J7" i="4"/>
  <c r="K7" i="4" s="1"/>
  <c r="I7" i="4"/>
  <c r="J6" i="4"/>
  <c r="I6" i="4"/>
  <c r="K6" i="4" s="1"/>
  <c r="J5" i="4"/>
  <c r="I5" i="4"/>
  <c r="K5" i="4" s="1"/>
  <c r="K4" i="4"/>
  <c r="J4" i="4"/>
  <c r="I4" i="4"/>
  <c r="J3" i="4"/>
  <c r="K3" i="4" s="1"/>
  <c r="I3" i="4"/>
  <c r="J2" i="4"/>
  <c r="I2" i="4"/>
  <c r="K2" i="4" s="1"/>
  <c r="I15" i="4" l="1"/>
  <c r="K15" i="4" s="1"/>
  <c r="I14" i="4"/>
  <c r="K14" i="4" s="1"/>
  <c r="AH48" i="1"/>
  <c r="AO21" i="1"/>
  <c r="AP21" i="1"/>
  <c r="AQ21" i="1"/>
  <c r="AO22" i="1"/>
  <c r="AR22" i="1" s="1"/>
  <c r="AS22" i="1" s="1"/>
  <c r="AP22" i="1"/>
  <c r="AQ22" i="1"/>
  <c r="AO23" i="1"/>
  <c r="AR23" i="1" s="1"/>
  <c r="AS23" i="1" s="1"/>
  <c r="AP23" i="1"/>
  <c r="AQ23" i="1"/>
  <c r="AO24" i="1"/>
  <c r="AP24" i="1"/>
  <c r="AQ24" i="1"/>
  <c r="AR24" i="1" s="1"/>
  <c r="AS24" i="1" s="1"/>
  <c r="AO25" i="1"/>
  <c r="AP25" i="1"/>
  <c r="AQ25" i="1"/>
  <c r="AO26" i="1"/>
  <c r="AR26" i="1" s="1"/>
  <c r="AS26" i="1" s="1"/>
  <c r="AP26" i="1"/>
  <c r="AQ26" i="1"/>
  <c r="AO27" i="1"/>
  <c r="AR27" i="1" s="1"/>
  <c r="AS27" i="1" s="1"/>
  <c r="AP27" i="1"/>
  <c r="AQ27" i="1"/>
  <c r="AO28" i="1"/>
  <c r="AP28" i="1"/>
  <c r="AQ28" i="1"/>
  <c r="AR28" i="1" s="1"/>
  <c r="AS28" i="1" s="1"/>
  <c r="AO29" i="1"/>
  <c r="AP29" i="1"/>
  <c r="AQ29" i="1"/>
  <c r="AO30" i="1"/>
  <c r="AR30" i="1" s="1"/>
  <c r="AS30" i="1" s="1"/>
  <c r="AP30" i="1"/>
  <c r="AQ30" i="1"/>
  <c r="AO31" i="1"/>
  <c r="AR31" i="1" s="1"/>
  <c r="AS31" i="1" s="1"/>
  <c r="AP31" i="1"/>
  <c r="AQ31" i="1"/>
  <c r="AO32" i="1"/>
  <c r="AP32" i="1"/>
  <c r="AQ32" i="1"/>
  <c r="AR32" i="1" s="1"/>
  <c r="AS32" i="1" s="1"/>
  <c r="AP20" i="1"/>
  <c r="AQ20" i="1"/>
  <c r="AO20" i="1"/>
  <c r="AR21" i="1"/>
  <c r="AS21" i="1" s="1"/>
  <c r="AR25" i="1"/>
  <c r="AS25" i="1" s="1"/>
  <c r="AR29" i="1"/>
  <c r="AS29" i="1" s="1"/>
  <c r="AQ33" i="1"/>
  <c r="AQ34" i="1" s="1"/>
  <c r="L15" i="1"/>
  <c r="M15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H14" i="1"/>
  <c r="N32" i="3"/>
  <c r="N31" i="3"/>
  <c r="N36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B35" i="3"/>
  <c r="AO33" i="1" l="1"/>
  <c r="AO34" i="1" s="1"/>
  <c r="AR20" i="1"/>
  <c r="AS20" i="1" s="1"/>
  <c r="AP33" i="1"/>
  <c r="AP34" i="1" s="1"/>
  <c r="AR33" i="1" l="1"/>
  <c r="AS33" i="1" s="1"/>
  <c r="AR34" i="1" l="1"/>
  <c r="P19" i="3"/>
  <c r="Q19" i="3"/>
  <c r="O19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7" i="3"/>
  <c r="J9" i="3" l="1"/>
  <c r="J10" i="3"/>
  <c r="J11" i="3"/>
  <c r="J12" i="3"/>
  <c r="J8" i="3"/>
  <c r="I13" i="3"/>
  <c r="G12" i="3"/>
  <c r="G11" i="3"/>
  <c r="G10" i="3"/>
  <c r="G9" i="3"/>
  <c r="G8" i="3"/>
  <c r="G7" i="3"/>
  <c r="G13" i="3" l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15" i="1"/>
  <c r="G15" i="1"/>
  <c r="D15" i="1"/>
  <c r="C15" i="1"/>
  <c r="AG25" i="1" l="1"/>
  <c r="AH25" i="1"/>
  <c r="AI25" i="1"/>
  <c r="AH12" i="1"/>
  <c r="Y30" i="1"/>
  <c r="Z30" i="1"/>
  <c r="AA30" i="1"/>
  <c r="AH4" i="1"/>
  <c r="Y22" i="1"/>
  <c r="Z22" i="1"/>
  <c r="AA22" i="1"/>
  <c r="K6" i="1"/>
  <c r="AI24" i="1"/>
  <c r="AG24" i="1"/>
  <c r="AH24" i="1"/>
  <c r="AA11" i="1"/>
  <c r="Z29" i="1"/>
  <c r="AA29" i="1"/>
  <c r="Y29" i="1"/>
  <c r="AA3" i="1"/>
  <c r="Y21" i="1"/>
  <c r="Z21" i="1"/>
  <c r="AA21" i="1"/>
  <c r="AH31" i="1"/>
  <c r="AI31" i="1"/>
  <c r="AG31" i="1"/>
  <c r="AH27" i="1"/>
  <c r="AG27" i="1"/>
  <c r="AI27" i="1"/>
  <c r="AH23" i="1"/>
  <c r="AI23" i="1"/>
  <c r="AG23" i="1"/>
  <c r="AA32" i="1"/>
  <c r="Y32" i="1"/>
  <c r="Z32" i="1"/>
  <c r="AA10" i="1"/>
  <c r="AA28" i="1"/>
  <c r="Z28" i="1"/>
  <c r="Y28" i="1"/>
  <c r="AB28" i="1"/>
  <c r="AC28" i="1" s="1"/>
  <c r="AI6" i="1"/>
  <c r="AA24" i="1"/>
  <c r="Y24" i="1"/>
  <c r="Z24" i="1"/>
  <c r="AB24" i="1" s="1"/>
  <c r="AC24" i="1" s="1"/>
  <c r="AG20" i="1"/>
  <c r="AH20" i="1"/>
  <c r="AI20" i="1"/>
  <c r="AJ20" i="1" s="1"/>
  <c r="AK20" i="1" s="1"/>
  <c r="AH29" i="1"/>
  <c r="AI29" i="1"/>
  <c r="AG29" i="1"/>
  <c r="AI21" i="1"/>
  <c r="AG21" i="1"/>
  <c r="AH21" i="1"/>
  <c r="AH8" i="1"/>
  <c r="Y26" i="1"/>
  <c r="AA26" i="1"/>
  <c r="Z26" i="1"/>
  <c r="K10" i="1"/>
  <c r="AI28" i="1"/>
  <c r="AG28" i="1"/>
  <c r="AH28" i="1"/>
  <c r="AA2" i="1"/>
  <c r="Z20" i="1"/>
  <c r="AA20" i="1"/>
  <c r="Y20" i="1"/>
  <c r="AA7" i="1"/>
  <c r="AA25" i="1"/>
  <c r="Y25" i="1"/>
  <c r="AJ25" i="1"/>
  <c r="AK25" i="1" s="1"/>
  <c r="Z25" i="1"/>
  <c r="AG30" i="1"/>
  <c r="AH30" i="1"/>
  <c r="AI30" i="1"/>
  <c r="AG26" i="1"/>
  <c r="AI26" i="1"/>
  <c r="AH26" i="1"/>
  <c r="AG22" i="1"/>
  <c r="AI22" i="1"/>
  <c r="AH22" i="1"/>
  <c r="Z13" i="1"/>
  <c r="Z31" i="1"/>
  <c r="AA31" i="1"/>
  <c r="Y31" i="1"/>
  <c r="Z9" i="1"/>
  <c r="Z27" i="1"/>
  <c r="AA27" i="1"/>
  <c r="Y27" i="1"/>
  <c r="Z5" i="1"/>
  <c r="Z23" i="1"/>
  <c r="Y23" i="1"/>
  <c r="AA23" i="1"/>
  <c r="AI32" i="1"/>
  <c r="AG32" i="1"/>
  <c r="AH32" i="1"/>
  <c r="I15" i="1"/>
  <c r="Z12" i="1"/>
  <c r="K12" i="1"/>
  <c r="K8" i="1"/>
  <c r="K4" i="1"/>
  <c r="AI12" i="1"/>
  <c r="AI11" i="1"/>
  <c r="AH7" i="1"/>
  <c r="AI7" i="1"/>
  <c r="AH2" i="1"/>
  <c r="AH6" i="1"/>
  <c r="Z11" i="1"/>
  <c r="AH11" i="1"/>
  <c r="AH3" i="1"/>
  <c r="AI10" i="1"/>
  <c r="AI4" i="1"/>
  <c r="Z3" i="1"/>
  <c r="J15" i="1"/>
  <c r="K2" i="1"/>
  <c r="K11" i="1"/>
  <c r="K7" i="1"/>
  <c r="K3" i="1"/>
  <c r="Z4" i="1"/>
  <c r="AH10" i="1"/>
  <c r="AI2" i="1"/>
  <c r="AI8" i="1"/>
  <c r="AI3" i="1"/>
  <c r="AG9" i="1"/>
  <c r="K9" i="1"/>
  <c r="AG12" i="1"/>
  <c r="AG8" i="1"/>
  <c r="AG4" i="1"/>
  <c r="AJ4" i="1" s="1"/>
  <c r="AK4" i="1" s="1"/>
  <c r="AH14" i="1"/>
  <c r="AJ12" i="1"/>
  <c r="AK12" i="1" s="1"/>
  <c r="K14" i="1"/>
  <c r="K5" i="1"/>
  <c r="Z8" i="1"/>
  <c r="AG2" i="1"/>
  <c r="AG11" i="1"/>
  <c r="AG7" i="1"/>
  <c r="AG3" i="1"/>
  <c r="AJ3" i="1" s="1"/>
  <c r="AK3" i="1" s="1"/>
  <c r="AH13" i="1"/>
  <c r="AH9" i="1"/>
  <c r="AH5" i="1"/>
  <c r="AI14" i="1"/>
  <c r="K13" i="1"/>
  <c r="AG13" i="1"/>
  <c r="AG5" i="1"/>
  <c r="Z2" i="1"/>
  <c r="Z7" i="1"/>
  <c r="AG14" i="1"/>
  <c r="AG10" i="1"/>
  <c r="AG6" i="1"/>
  <c r="AI13" i="1"/>
  <c r="AI9" i="1"/>
  <c r="AI5" i="1"/>
  <c r="Y10" i="1"/>
  <c r="AA14" i="1"/>
  <c r="Y9" i="1"/>
  <c r="AA9" i="1"/>
  <c r="Y12" i="1"/>
  <c r="Y8" i="1"/>
  <c r="Y4" i="1"/>
  <c r="Z14" i="1"/>
  <c r="Z10" i="1"/>
  <c r="Z6" i="1"/>
  <c r="AA12" i="1"/>
  <c r="AA8" i="1"/>
  <c r="AA4" i="1"/>
  <c r="Y14" i="1"/>
  <c r="Y6" i="1"/>
  <c r="AA6" i="1"/>
  <c r="Y13" i="1"/>
  <c r="Y5" i="1"/>
  <c r="AA13" i="1"/>
  <c r="AA5" i="1"/>
  <c r="Y2" i="1"/>
  <c r="Y11" i="1"/>
  <c r="AB11" i="1" s="1"/>
  <c r="AC11" i="1" s="1"/>
  <c r="Y7" i="1"/>
  <c r="Y3" i="1"/>
  <c r="AB20" i="1" l="1"/>
  <c r="AB23" i="1"/>
  <c r="AC23" i="1" s="1"/>
  <c r="AI33" i="1"/>
  <c r="AB21" i="1"/>
  <c r="AC21" i="1" s="1"/>
  <c r="AB29" i="1"/>
  <c r="AC29" i="1" s="1"/>
  <c r="AJ24" i="1"/>
  <c r="AK24" i="1" s="1"/>
  <c r="AB22" i="1"/>
  <c r="AC22" i="1" s="1"/>
  <c r="AB26" i="1"/>
  <c r="AC26" i="1" s="1"/>
  <c r="AJ21" i="1"/>
  <c r="AK21" i="1" s="1"/>
  <c r="AJ2" i="1"/>
  <c r="AK2" i="1" s="1"/>
  <c r="AI34" i="1"/>
  <c r="AB25" i="1"/>
  <c r="AC25" i="1" s="1"/>
  <c r="AJ8" i="1"/>
  <c r="AK8" i="1" s="1"/>
  <c r="AB32" i="1"/>
  <c r="AC32" i="1" s="1"/>
  <c r="AB27" i="1"/>
  <c r="AC27" i="1" s="1"/>
  <c r="AB31" i="1"/>
  <c r="AC31" i="1" s="1"/>
  <c r="AJ30" i="1"/>
  <c r="AK30" i="1" s="1"/>
  <c r="AJ28" i="1"/>
  <c r="AK28" i="1" s="1"/>
  <c r="AB30" i="1"/>
  <c r="AC30" i="1" s="1"/>
  <c r="AC20" i="1"/>
  <c r="Z33" i="1"/>
  <c r="Z34" i="1" s="1"/>
  <c r="AB5" i="1"/>
  <c r="AC5" i="1" s="1"/>
  <c r="AJ7" i="1"/>
  <c r="AK7" i="1" s="1"/>
  <c r="K15" i="1"/>
  <c r="AJ26" i="1"/>
  <c r="AK26" i="1" s="1"/>
  <c r="Y33" i="1"/>
  <c r="Y34" i="1" s="1"/>
  <c r="AJ6" i="1"/>
  <c r="AH33" i="1"/>
  <c r="AH34" i="1" s="1"/>
  <c r="AJ22" i="1"/>
  <c r="AK22" i="1" s="1"/>
  <c r="AA33" i="1"/>
  <c r="AA34" i="1" s="1"/>
  <c r="AJ29" i="1"/>
  <c r="AK29" i="1" s="1"/>
  <c r="AJ23" i="1"/>
  <c r="AK23" i="1" s="1"/>
  <c r="AJ27" i="1"/>
  <c r="AK27" i="1" s="1"/>
  <c r="AJ31" i="1"/>
  <c r="AK31" i="1" s="1"/>
  <c r="AJ32" i="1"/>
  <c r="AG33" i="1"/>
  <c r="AG34" i="1" s="1"/>
  <c r="AB7" i="1"/>
  <c r="AC7" i="1" s="1"/>
  <c r="AJ9" i="1"/>
  <c r="AK9" i="1" s="1"/>
  <c r="AJ14" i="1"/>
  <c r="AK14" i="1" s="1"/>
  <c r="AI15" i="1"/>
  <c r="AI16" i="1" s="1"/>
  <c r="AJ11" i="1"/>
  <c r="AK11" i="1" s="1"/>
  <c r="AB3" i="1"/>
  <c r="AC3" i="1" s="1"/>
  <c r="AJ10" i="1"/>
  <c r="AK10" i="1" s="1"/>
  <c r="AJ5" i="1"/>
  <c r="AK5" i="1" s="1"/>
  <c r="AB9" i="1"/>
  <c r="AC9" i="1" s="1"/>
  <c r="AJ13" i="1"/>
  <c r="AK13" i="1" s="1"/>
  <c r="AH15" i="1"/>
  <c r="AH16" i="1" s="1"/>
  <c r="AG15" i="1"/>
  <c r="AG16" i="1" s="1"/>
  <c r="AK6" i="1"/>
  <c r="AB14" i="1"/>
  <c r="AC14" i="1" s="1"/>
  <c r="AB4" i="1"/>
  <c r="AC4" i="1" s="1"/>
  <c r="AB13" i="1"/>
  <c r="AC13" i="1" s="1"/>
  <c r="Z15" i="1"/>
  <c r="Z16" i="1" s="1"/>
  <c r="AB8" i="1"/>
  <c r="AC8" i="1" s="1"/>
  <c r="AB6" i="1"/>
  <c r="AC6" i="1" s="1"/>
  <c r="AB12" i="1"/>
  <c r="AC12" i="1" s="1"/>
  <c r="AB10" i="1"/>
  <c r="AC10" i="1" s="1"/>
  <c r="AB2" i="1"/>
  <c r="Y15" i="1"/>
  <c r="Y16" i="1" s="1"/>
  <c r="AA15" i="1"/>
  <c r="AA16" i="1" s="1"/>
  <c r="AB33" i="1" l="1"/>
  <c r="AC33" i="1" s="1"/>
  <c r="AK32" i="1"/>
  <c r="AJ33" i="1"/>
  <c r="AJ15" i="1"/>
  <c r="AK15" i="1" s="1"/>
  <c r="AC2" i="1"/>
  <c r="AB15" i="1"/>
  <c r="AB34" i="1" l="1"/>
  <c r="AJ16" i="1"/>
  <c r="AK33" i="1"/>
  <c r="AJ34" i="1"/>
  <c r="AC15" i="1"/>
  <c r="AB16" i="1"/>
</calcChain>
</file>

<file path=xl/sharedStrings.xml><?xml version="1.0" encoding="utf-8"?>
<sst xmlns="http://schemas.openxmlformats.org/spreadsheetml/2006/main" count="99" uniqueCount="60">
  <si>
    <t>age</t>
  </si>
  <si>
    <t>man</t>
  </si>
  <si>
    <t>woman</t>
  </si>
  <si>
    <t>rate_man</t>
  </si>
  <si>
    <t>rate_woman</t>
  </si>
  <si>
    <t>總預測投票人數
G+H</t>
    <phoneticPr fontId="3" type="noConversion"/>
  </si>
  <si>
    <t>vote_man
C*E / 100</t>
    <phoneticPr fontId="3" type="noConversion"/>
  </si>
  <si>
    <t>vote_woman
D*F / 100</t>
    <phoneticPr fontId="3" type="noConversion"/>
  </si>
  <si>
    <t>總分群人數
C+D</t>
    <phoneticPr fontId="3" type="noConversion"/>
  </si>
  <si>
    <t>分群投票率
I / J</t>
    <phoneticPr fontId="3" type="noConversion"/>
  </si>
  <si>
    <t>2016 
朱立倫支持率</t>
    <phoneticPr fontId="3" type="noConversion"/>
  </si>
  <si>
    <t>2008 
謝長廷支持率</t>
    <phoneticPr fontId="3" type="noConversion"/>
  </si>
  <si>
    <t>2002 
李應元支持率</t>
    <phoneticPr fontId="3" type="noConversion"/>
  </si>
  <si>
    <t>TVBS 10/25
姚文智</t>
    <phoneticPr fontId="3" type="noConversion"/>
  </si>
  <si>
    <t>TVBS 10/25
丁守中</t>
    <phoneticPr fontId="3" type="noConversion"/>
  </si>
  <si>
    <t>TVBS 10/25
柯P</t>
    <phoneticPr fontId="3" type="noConversion"/>
  </si>
  <si>
    <t>柯P
J * O</t>
    <phoneticPr fontId="3" type="noConversion"/>
  </si>
  <si>
    <t>丁守中
J*P</t>
    <phoneticPr fontId="3" type="noConversion"/>
  </si>
  <si>
    <t>姚文智
J*Q</t>
    <phoneticPr fontId="3" type="noConversion"/>
  </si>
  <si>
    <t>其他
J - R -S -T</t>
    <phoneticPr fontId="3" type="noConversion"/>
  </si>
  <si>
    <t>其他比率
U / J</t>
    <phoneticPr fontId="3" type="noConversion"/>
  </si>
  <si>
    <t>美麗島 10/15
柯文哲</t>
    <phoneticPr fontId="3" type="noConversion"/>
  </si>
  <si>
    <t>美麗島 10/15
丁守中</t>
    <phoneticPr fontId="3" type="noConversion"/>
  </si>
  <si>
    <t>美麗島 10/15
姚文智</t>
    <phoneticPr fontId="3" type="noConversion"/>
  </si>
  <si>
    <t>其他
J - Z- AA-AB</t>
    <phoneticPr fontId="3" type="noConversion"/>
  </si>
  <si>
    <t>其他比率
AC / J</t>
    <phoneticPr fontId="3" type="noConversion"/>
  </si>
  <si>
    <t>柯P
J * W / 100</t>
    <phoneticPr fontId="3" type="noConversion"/>
  </si>
  <si>
    <t>丁守中
J*X / 100</t>
    <phoneticPr fontId="3" type="noConversion"/>
  </si>
  <si>
    <t>姚文智
J*Y / 100</t>
    <phoneticPr fontId="3" type="noConversion"/>
  </si>
  <si>
    <t>總人數</t>
    <phoneticPr fontId="5" type="noConversion"/>
  </si>
  <si>
    <t>男</t>
    <phoneticPr fontId="5" type="noConversion"/>
  </si>
  <si>
    <t>女</t>
    <phoneticPr fontId="5" type="noConversion"/>
  </si>
  <si>
    <t>TVBS</t>
    <phoneticPr fontId="3" type="noConversion"/>
  </si>
  <si>
    <t>美麗島</t>
    <phoneticPr fontId="3" type="noConversion"/>
  </si>
  <si>
    <t>2016
洪秀柱</t>
    <phoneticPr fontId="3" type="noConversion"/>
  </si>
  <si>
    <t>aha</t>
    <phoneticPr fontId="3" type="noConversion"/>
  </si>
  <si>
    <t>2018/5/8
美麗島 柯P</t>
    <phoneticPr fontId="3" type="noConversion"/>
  </si>
  <si>
    <t>2018/5/8
美麗島 姚文智</t>
    <phoneticPr fontId="3" type="noConversion"/>
  </si>
  <si>
    <t>R + T</t>
    <phoneticPr fontId="3" type="noConversion"/>
  </si>
  <si>
    <t>戶籍人口 2018.09</t>
    <phoneticPr fontId="3" type="noConversion"/>
  </si>
  <si>
    <t>採用2014的投票率</t>
    <phoneticPr fontId="3" type="noConversion"/>
  </si>
  <si>
    <t>full</t>
    <phoneticPr fontId="3" type="noConversion"/>
  </si>
  <si>
    <t>R</t>
    <phoneticPr fontId="3" type="noConversion"/>
  </si>
  <si>
    <t>N + T</t>
    <phoneticPr fontId="3" type="noConversion"/>
  </si>
  <si>
    <t>V</t>
    <phoneticPr fontId="3" type="noConversion"/>
  </si>
  <si>
    <t>2014投票率計算
分群投票數
J*L</t>
    <phoneticPr fontId="3" type="noConversion"/>
  </si>
  <si>
    <t xml:space="preserve"> 10/25
柯P</t>
    <phoneticPr fontId="3" type="noConversion"/>
  </si>
  <si>
    <t xml:space="preserve"> 10/25
丁守中</t>
    <phoneticPr fontId="3" type="noConversion"/>
  </si>
  <si>
    <t xml:space="preserve"> 10/25
姚文智</t>
    <phoneticPr fontId="3" type="noConversion"/>
  </si>
  <si>
    <t>柯P</t>
    <phoneticPr fontId="3" type="noConversion"/>
  </si>
  <si>
    <t>丁守中</t>
    <phoneticPr fontId="3" type="noConversion"/>
  </si>
  <si>
    <t xml:space="preserve">姚文智
</t>
    <phoneticPr fontId="3" type="noConversion"/>
  </si>
  <si>
    <t xml:space="preserve">其他
</t>
    <phoneticPr fontId="3" type="noConversion"/>
  </si>
  <si>
    <t>姚文智
年輕拿民調
老人拿DPP最差狀況</t>
    <phoneticPr fontId="5" type="noConversion"/>
  </si>
  <si>
    <t>丁守中
堅守藍陣營</t>
    <phoneticPr fontId="5" type="noConversion"/>
  </si>
  <si>
    <t>柯文哲
兩邊剩下來的</t>
    <phoneticPr fontId="5" type="noConversion"/>
  </si>
  <si>
    <t>丁守中票數</t>
    <phoneticPr fontId="5" type="noConversion"/>
  </si>
  <si>
    <t>姚文智票數</t>
    <phoneticPr fontId="5" type="noConversion"/>
  </si>
  <si>
    <t>柯文哲票數</t>
    <phoneticPr fontId="5" type="noConversion"/>
  </si>
  <si>
    <t>其他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</si>
</sst>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;\-#,##0;&quot;－&quot;"/>
  </numFmts>
  <fonts count="1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7"/>
      <name val="Times New Roman"/>
      <family val="1"/>
    </font>
    <font>
      <b/>
      <sz val="7"/>
      <name val="細明體"/>
      <family val="3"/>
      <charset val="136"/>
    </font>
    <font>
      <sz val="7"/>
      <color indexed="12"/>
      <name val="Times New Roman"/>
      <family val="1"/>
    </font>
    <font>
      <sz val="7"/>
      <color indexed="12"/>
      <name val="細明體"/>
      <family val="3"/>
      <charset val="136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2" fontId="0" fillId="0" borderId="0" xfId="0" applyNumberFormat="1"/>
    <xf numFmtId="1" fontId="0" fillId="0" borderId="0" xfId="0" applyNumberFormat="1"/>
    <xf numFmtId="9" fontId="0" fillId="0" borderId="0" xfId="1" applyFont="1" applyAlignment="1"/>
    <xf numFmtId="10" fontId="0" fillId="0" borderId="0" xfId="1" applyNumberFormat="1" applyFont="1" applyAlignment="1"/>
    <xf numFmtId="0" fontId="0" fillId="2" borderId="0" xfId="0" applyFill="1"/>
    <xf numFmtId="1" fontId="0" fillId="2" borderId="0" xfId="0" applyNumberFormat="1" applyFill="1"/>
    <xf numFmtId="10" fontId="0" fillId="2" borderId="0" xfId="1" applyNumberFormat="1" applyFont="1" applyFill="1" applyAlignment="1"/>
    <xf numFmtId="1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4" fillId="0" borderId="2" xfId="3" applyNumberFormat="1" applyFont="1" applyBorder="1"/>
    <xf numFmtId="3" fontId="4" fillId="0" borderId="3" xfId="3" applyNumberFormat="1" applyFont="1" applyBorder="1"/>
    <xf numFmtId="3" fontId="4" fillId="0" borderId="4" xfId="3" applyNumberFormat="1" applyFont="1" applyBorder="1"/>
    <xf numFmtId="3" fontId="4" fillId="0" borderId="5" xfId="3" applyNumberFormat="1" applyFont="1" applyBorder="1"/>
    <xf numFmtId="3" fontId="4" fillId="0" borderId="0" xfId="3" applyNumberFormat="1" applyFont="1" applyFill="1" applyBorder="1"/>
    <xf numFmtId="3" fontId="0" fillId="0" borderId="0" xfId="0" applyNumberFormat="1"/>
    <xf numFmtId="3" fontId="4" fillId="0" borderId="2" xfId="3" applyNumberFormat="1" applyFont="1" applyFill="1" applyBorder="1"/>
    <xf numFmtId="17" fontId="0" fillId="0" borderId="0" xfId="0" applyNumberFormat="1"/>
    <xf numFmtId="176" fontId="6" fillId="0" borderId="1" xfId="0" applyNumberFormat="1" applyFont="1" applyBorder="1"/>
    <xf numFmtId="176" fontId="6" fillId="0" borderId="1" xfId="2" applyNumberFormat="1" applyFont="1" applyBorder="1" applyAlignment="1"/>
    <xf numFmtId="176" fontId="7" fillId="0" borderId="1" xfId="0" applyNumberFormat="1" applyFont="1" applyBorder="1"/>
    <xf numFmtId="176" fontId="8" fillId="0" borderId="1" xfId="0" applyNumberFormat="1" applyFont="1" applyBorder="1"/>
    <xf numFmtId="176" fontId="8" fillId="0" borderId="1" xfId="2" applyNumberFormat="1" applyFont="1" applyBorder="1" applyAlignment="1"/>
    <xf numFmtId="176" fontId="9" fillId="0" borderId="1" xfId="2" applyNumberFormat="1" applyFont="1" applyBorder="1" applyAlignment="1"/>
    <xf numFmtId="176" fontId="9" fillId="0" borderId="1" xfId="0" applyNumberFormat="1" applyFont="1" applyBorder="1"/>
    <xf numFmtId="176" fontId="0" fillId="0" borderId="0" xfId="0" applyNumberFormat="1"/>
    <xf numFmtId="0" fontId="0" fillId="3" borderId="0" xfId="0" applyFill="1"/>
    <xf numFmtId="0" fontId="10" fillId="0" borderId="0" xfId="0" applyFont="1"/>
    <xf numFmtId="0" fontId="0" fillId="0" borderId="0" xfId="0" applyAlignment="1">
      <alignment horizontal="center" vertical="center"/>
    </xf>
  </cellXfs>
  <cellStyles count="4">
    <cellStyle name="一般" xfId="0" builtinId="0"/>
    <cellStyle name="一般_RCRPM10B" xfId="3" xr:uid="{6C43B151-CDAB-804E-BA39-9F8924A33CA8}"/>
    <cellStyle name="千分位[0]" xfId="2" builtinId="6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65-A240-BD21-58AEE2683618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565-A240-BD21-58AEE2683618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65-A240-BD21-58AEE2683618}"/>
              </c:ext>
            </c:extLst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65-A240-BD21-58AEE2683618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65-A240-BD21-58AEE2683618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65-A240-BD21-58AEE2683618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65-A240-BD21-58AEE2683618}"/>
                </c:ext>
              </c:extLst>
            </c:dLbl>
            <c:dLbl>
              <c:idx val="3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65-A240-BD21-58AEE2683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'2018'!$AO$19:$AR$19</c:f>
              <c:strCache>
                <c:ptCount val="4"/>
                <c:pt idx="0">
                  <c:v>柯P</c:v>
                </c:pt>
                <c:pt idx="1">
                  <c:v>丁守中</c:v>
                </c:pt>
                <c:pt idx="2">
                  <c:v>姚文智
</c:v>
                </c:pt>
                <c:pt idx="3">
                  <c:v>其他
</c:v>
                </c:pt>
              </c:strCache>
            </c:strRef>
          </c:cat>
          <c:val>
            <c:numRef>
              <c:f>'2018'!$AO$33:$AR$33</c:f>
              <c:numCache>
                <c:formatCode>0</c:formatCode>
                <c:ptCount val="4"/>
                <c:pt idx="0">
                  <c:v>710282.55560000008</c:v>
                </c:pt>
                <c:pt idx="1">
                  <c:v>484378.54849999992</c:v>
                </c:pt>
                <c:pt idx="2">
                  <c:v>569036.367478</c:v>
                </c:pt>
                <c:pt idx="3">
                  <c:v>415250.52842199989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5-A240-BD21-58AEE268361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38D-2A4B-869A-634711872435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8D-2A4B-869A-634711872435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8D-2A4B-869A-634711872435}"/>
              </c:ext>
            </c:extLst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38D-2A4B-869A-634711872435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8D-2A4B-869A-634711872435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8D-2A4B-869A-634711872435}"/>
                </c:ext>
              </c:extLst>
            </c:dLbl>
            <c:dLbl>
              <c:idx val="2"/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38D-2A4B-869A-634711872435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'20181108'!$T$1:$W$1</c:f>
              <c:strCache>
                <c:ptCount val="4"/>
                <c:pt idx="0">
                  <c:v>丁守中票數</c:v>
                </c:pt>
                <c:pt idx="1">
                  <c:v>姚文智票數</c:v>
                </c:pt>
                <c:pt idx="2">
                  <c:v>柯文哲票數</c:v>
                </c:pt>
                <c:pt idx="3">
                  <c:v>其他</c:v>
                </c:pt>
              </c:strCache>
            </c:strRef>
          </c:cat>
          <c:val>
            <c:numRef>
              <c:f>'20181108'!$T$15:$W$15</c:f>
              <c:numCache>
                <c:formatCode>0</c:formatCode>
                <c:ptCount val="4"/>
                <c:pt idx="0">
                  <c:v>387181.13101000001</c:v>
                </c:pt>
                <c:pt idx="1">
                  <c:v>454600.35535919998</c:v>
                </c:pt>
                <c:pt idx="2">
                  <c:v>646531.09963080008</c:v>
                </c:pt>
                <c:pt idx="3">
                  <c:v>690635.41399999987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D-2A4B-869A-6347118724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527050</xdr:colOff>
      <xdr:row>38</xdr:row>
      <xdr:rowOff>76200</xdr:rowOff>
    </xdr:from>
    <xdr:to>
      <xdr:col>44</xdr:col>
      <xdr:colOff>393700</xdr:colOff>
      <xdr:row>60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D2ACB0-CD27-3349-8E15-A86B783F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17</xdr:row>
      <xdr:rowOff>127000</xdr:rowOff>
    </xdr:from>
    <xdr:to>
      <xdr:col>18</xdr:col>
      <xdr:colOff>190500</xdr:colOff>
      <xdr:row>47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702784-A700-7E40-91B5-662CA6B6E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_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工作表1"/>
    </sheetNames>
    <sheetDataSet>
      <sheetData sheetId="0">
        <row r="1">
          <cell r="U1" t="str">
            <v>連勝文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8"/>
  <sheetViews>
    <sheetView workbookViewId="0">
      <pane xSplit="2" topLeftCell="C1" activePane="topRight" state="frozen"/>
      <selection pane="topRight" activeCell="X1" sqref="X1:X14"/>
    </sheetView>
  </sheetViews>
  <sheetFormatPr baseColWidth="10" defaultColWidth="9" defaultRowHeight="14"/>
  <cols>
    <col min="1" max="1" width="4.3984375" bestFit="1" customWidth="1"/>
    <col min="2" max="2" width="5.3984375" bestFit="1" customWidth="1"/>
    <col min="3" max="4" width="9.3984375" bestFit="1" customWidth="1"/>
    <col min="5" max="5" width="10.19921875" bestFit="1" customWidth="1"/>
    <col min="6" max="6" width="12.59765625" bestFit="1" customWidth="1"/>
    <col min="7" max="7" width="11.3984375" bestFit="1" customWidth="1"/>
    <col min="8" max="8" width="13" bestFit="1" customWidth="1"/>
    <col min="9" max="9" width="19.796875" customWidth="1"/>
    <col min="10" max="10" width="17.3984375" customWidth="1"/>
    <col min="11" max="13" width="15.19921875" customWidth="1"/>
    <col min="14" max="16" width="16" bestFit="1" customWidth="1"/>
    <col min="17" max="21" width="16" customWidth="1"/>
    <col min="22" max="22" width="12.796875" bestFit="1" customWidth="1"/>
    <col min="23" max="23" width="12.796875" customWidth="1"/>
    <col min="24" max="24" width="14.3984375" customWidth="1"/>
    <col min="25" max="26" width="10" bestFit="1" customWidth="1"/>
    <col min="29" max="29" width="11.59765625" customWidth="1"/>
    <col min="30" max="30" width="13.796875" customWidth="1"/>
    <col min="31" max="31" width="14" customWidth="1"/>
    <col min="32" max="32" width="14.796875" customWidth="1"/>
    <col min="33" max="33" width="12.19921875" bestFit="1" customWidth="1"/>
    <col min="36" max="36" width="13.796875" customWidth="1"/>
  </cols>
  <sheetData>
    <row r="1" spans="1:37" ht="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6</v>
      </c>
      <c r="H1" s="4" t="s">
        <v>7</v>
      </c>
      <c r="I1" s="3" t="s">
        <v>5</v>
      </c>
      <c r="J1" s="3" t="s">
        <v>8</v>
      </c>
      <c r="K1" s="3" t="s">
        <v>9</v>
      </c>
      <c r="L1" s="3" t="s">
        <v>40</v>
      </c>
      <c r="M1" s="3" t="s">
        <v>45</v>
      </c>
      <c r="N1" s="3" t="s">
        <v>12</v>
      </c>
      <c r="O1" s="3" t="s">
        <v>11</v>
      </c>
      <c r="P1" s="3" t="s">
        <v>10</v>
      </c>
      <c r="Q1" s="3" t="s">
        <v>34</v>
      </c>
      <c r="R1" s="3" t="s">
        <v>34</v>
      </c>
      <c r="S1" s="3" t="s">
        <v>36</v>
      </c>
      <c r="T1" s="3" t="s">
        <v>37</v>
      </c>
      <c r="U1" s="3"/>
      <c r="V1" s="3" t="s">
        <v>15</v>
      </c>
      <c r="W1" s="3" t="s">
        <v>14</v>
      </c>
      <c r="X1" s="3" t="s">
        <v>13</v>
      </c>
      <c r="Y1" s="2" t="s">
        <v>16</v>
      </c>
      <c r="Z1" s="2" t="s">
        <v>17</v>
      </c>
      <c r="AA1" s="3" t="s">
        <v>18</v>
      </c>
      <c r="AB1" s="3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26</v>
      </c>
      <c r="AH1" s="2" t="s">
        <v>27</v>
      </c>
      <c r="AI1" s="3" t="s">
        <v>28</v>
      </c>
      <c r="AJ1" s="3" t="s">
        <v>24</v>
      </c>
      <c r="AK1" s="2" t="s">
        <v>25</v>
      </c>
    </row>
    <row r="2" spans="1:37">
      <c r="A2" s="1">
        <v>1</v>
      </c>
      <c r="B2">
        <v>20</v>
      </c>
      <c r="C2">
        <v>75112</v>
      </c>
      <c r="D2">
        <v>70544</v>
      </c>
      <c r="E2">
        <v>63.2</v>
      </c>
      <c r="F2">
        <v>66.5</v>
      </c>
      <c r="G2" s="6">
        <v>47470.784000000007</v>
      </c>
      <c r="H2" s="6">
        <v>46911.76</v>
      </c>
      <c r="I2" s="6">
        <f>SUM(G2:H2)</f>
        <v>94382.544000000009</v>
      </c>
      <c r="J2">
        <f>SUM(C2:D2)</f>
        <v>145656</v>
      </c>
      <c r="K2" s="8">
        <f>I2/J2</f>
        <v>0.64798253419014673</v>
      </c>
      <c r="L2" s="8">
        <v>0.68</v>
      </c>
      <c r="M2" s="6">
        <f>L2*J2</f>
        <v>99046.080000000002</v>
      </c>
      <c r="P2">
        <v>0.37490000000000001</v>
      </c>
      <c r="Q2">
        <v>0.28999999999999998</v>
      </c>
      <c r="R2">
        <v>0.16</v>
      </c>
      <c r="S2">
        <v>0.55000000000000004</v>
      </c>
      <c r="T2">
        <v>7.3999999999999996E-2</v>
      </c>
      <c r="V2">
        <v>0.59</v>
      </c>
      <c r="W2">
        <v>0.18</v>
      </c>
      <c r="X2">
        <v>0.11</v>
      </c>
      <c r="Y2" s="6">
        <f t="shared" ref="Y2:Y13" si="0">V2*J2</f>
        <v>85937.04</v>
      </c>
      <c r="Z2" s="6">
        <f t="shared" ref="Z2:Z13" si="1">J2*W2</f>
        <v>26218.079999999998</v>
      </c>
      <c r="AA2" s="6">
        <f t="shared" ref="AA2:AA13" si="2">J2*X2</f>
        <v>16022.16</v>
      </c>
      <c r="AB2" s="6">
        <f t="shared" ref="AB2:AB13" si="3">J2-Y2-Z2-AA2</f>
        <v>17478.720000000005</v>
      </c>
      <c r="AC2" s="8">
        <f t="shared" ref="AC2:AC13" si="4">AB2/J2</f>
        <v>0.12000000000000004</v>
      </c>
      <c r="AD2" s="5">
        <v>61.4</v>
      </c>
      <c r="AE2" s="5">
        <v>16.399999999999999</v>
      </c>
      <c r="AF2" s="5">
        <v>3.8</v>
      </c>
      <c r="AG2" s="12">
        <f t="shared" ref="AG2:AG13" si="5">AD2*J2 / 100</f>
        <v>89432.784</v>
      </c>
      <c r="AH2" s="12">
        <f t="shared" ref="AH2:AH13" si="6">AE2*J2 / 100</f>
        <v>23887.583999999999</v>
      </c>
      <c r="AI2" s="12">
        <f t="shared" ref="AI2:AI13" si="7">AF2*J2 / 100</f>
        <v>5534.927999999999</v>
      </c>
      <c r="AJ2" s="6">
        <f t="shared" ref="AJ2:AJ13" si="8">J2-AG2-AH2-AI2</f>
        <v>26800.704000000002</v>
      </c>
      <c r="AK2" s="7">
        <f t="shared" ref="AK2:AK13" si="9">AJ2/J2</f>
        <v>0.184</v>
      </c>
    </row>
    <row r="3" spans="1:37">
      <c r="A3" s="1">
        <v>3</v>
      </c>
      <c r="B3">
        <v>25</v>
      </c>
      <c r="C3">
        <v>77563</v>
      </c>
      <c r="D3">
        <v>75878</v>
      </c>
      <c r="E3">
        <v>61.4</v>
      </c>
      <c r="F3">
        <v>63.5</v>
      </c>
      <c r="G3" s="6">
        <v>47623.682000000001</v>
      </c>
      <c r="H3" s="6">
        <v>48182.53</v>
      </c>
      <c r="I3" s="6">
        <f t="shared" ref="I3:I14" si="10">SUM(G3:H3)</f>
        <v>95806.212</v>
      </c>
      <c r="J3">
        <f t="shared" ref="J3:J14" si="11">SUM(C3:D3)</f>
        <v>153441</v>
      </c>
      <c r="K3" s="8">
        <f t="shared" ref="K3:K15" si="12">I3/J3</f>
        <v>0.62438469509453143</v>
      </c>
      <c r="L3" s="8">
        <v>0.68</v>
      </c>
      <c r="M3" s="6">
        <f t="shared" ref="M3:M14" si="13">L3*J3</f>
        <v>104339.88</v>
      </c>
      <c r="P3">
        <v>0.37490000000000001</v>
      </c>
      <c r="Q3">
        <v>0.28999999999999998</v>
      </c>
      <c r="R3">
        <v>0.16</v>
      </c>
      <c r="S3">
        <v>0.55000000000000004</v>
      </c>
      <c r="T3">
        <v>7.3999999999999996E-2</v>
      </c>
      <c r="V3">
        <v>0.59</v>
      </c>
      <c r="W3">
        <v>0.18</v>
      </c>
      <c r="X3">
        <v>0.11</v>
      </c>
      <c r="Y3" s="6">
        <f t="shared" si="0"/>
        <v>90530.19</v>
      </c>
      <c r="Z3" s="6">
        <f t="shared" si="1"/>
        <v>27619.379999999997</v>
      </c>
      <c r="AA3" s="6">
        <f t="shared" si="2"/>
        <v>16878.509999999998</v>
      </c>
      <c r="AB3" s="6">
        <f t="shared" si="3"/>
        <v>18412.920000000002</v>
      </c>
      <c r="AC3" s="8">
        <f t="shared" si="4"/>
        <v>0.12000000000000001</v>
      </c>
      <c r="AD3" s="5">
        <v>61.4</v>
      </c>
      <c r="AE3" s="5">
        <v>16.399999999999999</v>
      </c>
      <c r="AF3" s="5">
        <v>3.8</v>
      </c>
      <c r="AG3" s="12">
        <f t="shared" si="5"/>
        <v>94212.774000000005</v>
      </c>
      <c r="AH3" s="12">
        <f t="shared" si="6"/>
        <v>25164.324000000001</v>
      </c>
      <c r="AI3" s="12">
        <f t="shared" si="7"/>
        <v>5830.7579999999989</v>
      </c>
      <c r="AJ3" s="6">
        <f t="shared" si="8"/>
        <v>28233.143999999997</v>
      </c>
      <c r="AK3" s="7">
        <f t="shared" si="9"/>
        <v>0.18399999999999997</v>
      </c>
    </row>
    <row r="4" spans="1:37">
      <c r="A4" s="1">
        <v>5</v>
      </c>
      <c r="B4">
        <v>30</v>
      </c>
      <c r="C4">
        <v>85936</v>
      </c>
      <c r="D4">
        <v>96102</v>
      </c>
      <c r="E4">
        <v>60.5</v>
      </c>
      <c r="F4">
        <v>66.099999999999994</v>
      </c>
      <c r="G4" s="6">
        <v>51991.28</v>
      </c>
      <c r="H4" s="6">
        <v>63523.421999999991</v>
      </c>
      <c r="I4" s="6">
        <f t="shared" si="10"/>
        <v>115514.70199999999</v>
      </c>
      <c r="J4">
        <f t="shared" si="11"/>
        <v>182038</v>
      </c>
      <c r="K4" s="8">
        <f t="shared" si="12"/>
        <v>0.63456367351871579</v>
      </c>
      <c r="L4" s="8">
        <v>0.78</v>
      </c>
      <c r="M4" s="6">
        <f t="shared" si="13"/>
        <v>141989.64000000001</v>
      </c>
      <c r="O4">
        <v>0.36959999999999998</v>
      </c>
      <c r="P4">
        <v>0.37490000000000001</v>
      </c>
      <c r="Q4">
        <v>0.28999999999999998</v>
      </c>
      <c r="R4">
        <v>0.22</v>
      </c>
      <c r="S4">
        <v>0.60099999999999998</v>
      </c>
      <c r="T4">
        <v>5.3999999999999999E-2</v>
      </c>
      <c r="V4">
        <v>0.64</v>
      </c>
      <c r="W4">
        <v>0.2</v>
      </c>
      <c r="X4">
        <v>0.08</v>
      </c>
      <c r="Y4" s="6">
        <f t="shared" si="0"/>
        <v>116504.32000000001</v>
      </c>
      <c r="Z4" s="6">
        <f t="shared" si="1"/>
        <v>36407.599999999999</v>
      </c>
      <c r="AA4" s="6">
        <f t="shared" si="2"/>
        <v>14563.04</v>
      </c>
      <c r="AB4" s="6">
        <f t="shared" si="3"/>
        <v>14563.039999999994</v>
      </c>
      <c r="AC4" s="8">
        <f t="shared" si="4"/>
        <v>7.999999999999996E-2</v>
      </c>
      <c r="AD4" s="5">
        <v>63</v>
      </c>
      <c r="AE4" s="5">
        <v>8</v>
      </c>
      <c r="AF4" s="5">
        <v>9.6</v>
      </c>
      <c r="AG4" s="12">
        <f t="shared" si="5"/>
        <v>114683.94</v>
      </c>
      <c r="AH4" s="12">
        <f t="shared" si="6"/>
        <v>14563.04</v>
      </c>
      <c r="AI4" s="12">
        <f t="shared" si="7"/>
        <v>17475.648000000001</v>
      </c>
      <c r="AJ4" s="6">
        <f t="shared" si="8"/>
        <v>35315.371999999996</v>
      </c>
      <c r="AK4" s="7">
        <f t="shared" si="9"/>
        <v>0.19399999999999998</v>
      </c>
    </row>
    <row r="5" spans="1:37">
      <c r="A5" s="1">
        <v>7</v>
      </c>
      <c r="B5">
        <v>35</v>
      </c>
      <c r="C5">
        <v>110995</v>
      </c>
      <c r="D5">
        <v>125472</v>
      </c>
      <c r="E5">
        <v>63.2</v>
      </c>
      <c r="F5">
        <v>64.5</v>
      </c>
      <c r="G5" s="6">
        <v>70148.84</v>
      </c>
      <c r="H5" s="6">
        <v>80929.440000000002</v>
      </c>
      <c r="I5" s="6">
        <f t="shared" si="10"/>
        <v>151078.28</v>
      </c>
      <c r="J5">
        <f t="shared" si="11"/>
        <v>236467</v>
      </c>
      <c r="K5" s="8">
        <f t="shared" si="12"/>
        <v>0.63889794347625672</v>
      </c>
      <c r="L5" s="8">
        <v>0.78</v>
      </c>
      <c r="M5" s="6">
        <f t="shared" si="13"/>
        <v>184444.26</v>
      </c>
      <c r="N5">
        <v>0.3589</v>
      </c>
      <c r="O5">
        <v>0.36959999999999998</v>
      </c>
      <c r="P5">
        <v>0.37490000000000001</v>
      </c>
      <c r="Q5">
        <v>0.28999999999999998</v>
      </c>
      <c r="R5">
        <v>0.22</v>
      </c>
      <c r="S5">
        <v>0.60099999999999998</v>
      </c>
      <c r="T5">
        <v>5.3999999999999999E-2</v>
      </c>
      <c r="V5">
        <v>0.64</v>
      </c>
      <c r="W5">
        <v>0.2</v>
      </c>
      <c r="X5">
        <v>0.08</v>
      </c>
      <c r="Y5" s="6">
        <f t="shared" si="0"/>
        <v>151338.88</v>
      </c>
      <c r="Z5" s="6">
        <f t="shared" si="1"/>
        <v>47293.4</v>
      </c>
      <c r="AA5" s="6">
        <f t="shared" si="2"/>
        <v>18917.36</v>
      </c>
      <c r="AB5" s="6">
        <f t="shared" si="3"/>
        <v>18917.359999999993</v>
      </c>
      <c r="AC5" s="8">
        <f t="shared" si="4"/>
        <v>7.9999999999999974E-2</v>
      </c>
      <c r="AD5" s="5">
        <v>63</v>
      </c>
      <c r="AE5" s="5">
        <v>8</v>
      </c>
      <c r="AF5" s="5">
        <v>9.6</v>
      </c>
      <c r="AG5" s="12">
        <f t="shared" si="5"/>
        <v>148974.21</v>
      </c>
      <c r="AH5" s="12">
        <f t="shared" si="6"/>
        <v>18917.36</v>
      </c>
      <c r="AI5" s="12">
        <f t="shared" si="7"/>
        <v>22700.831999999999</v>
      </c>
      <c r="AJ5" s="6">
        <f t="shared" si="8"/>
        <v>45874.598000000013</v>
      </c>
      <c r="AK5" s="7">
        <f t="shared" si="9"/>
        <v>0.19400000000000006</v>
      </c>
    </row>
    <row r="6" spans="1:37">
      <c r="A6" s="1">
        <v>9</v>
      </c>
      <c r="B6">
        <v>40</v>
      </c>
      <c r="C6">
        <v>99979</v>
      </c>
      <c r="D6">
        <v>114473</v>
      </c>
      <c r="E6">
        <v>59.7</v>
      </c>
      <c r="F6">
        <v>63.6</v>
      </c>
      <c r="G6" s="6">
        <v>59687.463000000011</v>
      </c>
      <c r="H6" s="6">
        <v>72804.827999999994</v>
      </c>
      <c r="I6" s="6">
        <f t="shared" si="10"/>
        <v>132492.291</v>
      </c>
      <c r="J6">
        <f t="shared" si="11"/>
        <v>214452</v>
      </c>
      <c r="K6" s="8">
        <f t="shared" si="12"/>
        <v>0.61781793128532259</v>
      </c>
      <c r="L6" s="8">
        <v>0.89</v>
      </c>
      <c r="M6" s="6">
        <f t="shared" si="13"/>
        <v>190862.28</v>
      </c>
      <c r="N6">
        <v>0.3589</v>
      </c>
      <c r="O6">
        <v>0.36959999999999998</v>
      </c>
      <c r="P6">
        <v>0.37490000000000001</v>
      </c>
      <c r="Q6">
        <v>0.28999999999999998</v>
      </c>
      <c r="R6">
        <v>0.34</v>
      </c>
      <c r="S6">
        <v>0.35599999999999998</v>
      </c>
      <c r="T6">
        <v>0.14499999999999999</v>
      </c>
      <c r="V6">
        <v>0.52</v>
      </c>
      <c r="W6">
        <v>0.35</v>
      </c>
      <c r="X6">
        <v>7.0000000000000007E-2</v>
      </c>
      <c r="Y6" s="6">
        <f t="shared" si="0"/>
        <v>111515.04000000001</v>
      </c>
      <c r="Z6" s="6">
        <f t="shared" si="1"/>
        <v>75058.2</v>
      </c>
      <c r="AA6" s="6">
        <f t="shared" si="2"/>
        <v>15011.640000000001</v>
      </c>
      <c r="AB6" s="6">
        <f t="shared" si="3"/>
        <v>12867.119999999994</v>
      </c>
      <c r="AC6" s="8">
        <f t="shared" si="4"/>
        <v>5.999999999999997E-2</v>
      </c>
      <c r="AD6" s="5">
        <v>41.2</v>
      </c>
      <c r="AE6" s="5">
        <v>23.1</v>
      </c>
      <c r="AF6" s="5">
        <v>8.5</v>
      </c>
      <c r="AG6" s="12">
        <f t="shared" si="5"/>
        <v>88354.224000000002</v>
      </c>
      <c r="AH6" s="12">
        <f t="shared" si="6"/>
        <v>49538.412000000004</v>
      </c>
      <c r="AI6" s="12">
        <f t="shared" si="7"/>
        <v>18228.419999999998</v>
      </c>
      <c r="AJ6" s="6">
        <f t="shared" si="8"/>
        <v>58330.944000000003</v>
      </c>
      <c r="AK6" s="7">
        <f t="shared" si="9"/>
        <v>0.27200000000000002</v>
      </c>
    </row>
    <row r="7" spans="1:37">
      <c r="A7" s="1">
        <v>11</v>
      </c>
      <c r="B7">
        <v>45</v>
      </c>
      <c r="C7">
        <v>92548</v>
      </c>
      <c r="D7">
        <v>107549</v>
      </c>
      <c r="E7">
        <v>64.599999999999994</v>
      </c>
      <c r="F7">
        <v>71.2</v>
      </c>
      <c r="G7" s="6">
        <v>59786.008000000002</v>
      </c>
      <c r="H7" s="6">
        <v>76574.888000000006</v>
      </c>
      <c r="I7" s="6">
        <f t="shared" si="10"/>
        <v>136360.89600000001</v>
      </c>
      <c r="J7">
        <f t="shared" si="11"/>
        <v>200097</v>
      </c>
      <c r="K7" s="8">
        <f t="shared" si="12"/>
        <v>0.68147396512691349</v>
      </c>
      <c r="L7" s="8">
        <v>0.89</v>
      </c>
      <c r="M7" s="6">
        <f t="shared" si="13"/>
        <v>178086.33000000002</v>
      </c>
      <c r="N7">
        <v>0.3589</v>
      </c>
      <c r="O7">
        <v>0.36959999999999998</v>
      </c>
      <c r="P7">
        <v>0.37490000000000001</v>
      </c>
      <c r="Q7">
        <v>0.28999999999999998</v>
      </c>
      <c r="R7">
        <v>0.34</v>
      </c>
      <c r="S7">
        <v>0.35599999999999998</v>
      </c>
      <c r="T7">
        <v>0.14499999999999999</v>
      </c>
      <c r="V7">
        <v>0.52</v>
      </c>
      <c r="W7">
        <v>0.35</v>
      </c>
      <c r="X7">
        <v>7.0000000000000007E-2</v>
      </c>
      <c r="Y7" s="6">
        <f t="shared" si="0"/>
        <v>104050.44</v>
      </c>
      <c r="Z7" s="6">
        <f t="shared" si="1"/>
        <v>70033.95</v>
      </c>
      <c r="AA7" s="6">
        <f t="shared" si="2"/>
        <v>14006.79</v>
      </c>
      <c r="AB7" s="6">
        <f t="shared" si="3"/>
        <v>12005.82</v>
      </c>
      <c r="AC7" s="8">
        <f t="shared" si="4"/>
        <v>0.06</v>
      </c>
      <c r="AD7" s="5">
        <v>41.2</v>
      </c>
      <c r="AE7" s="5">
        <v>23.1</v>
      </c>
      <c r="AF7" s="5">
        <v>8.5</v>
      </c>
      <c r="AG7" s="12">
        <f t="shared" si="5"/>
        <v>82439.964000000007</v>
      </c>
      <c r="AH7" s="12">
        <f t="shared" si="6"/>
        <v>46222.406999999999</v>
      </c>
      <c r="AI7" s="12">
        <f t="shared" si="7"/>
        <v>17008.244999999999</v>
      </c>
      <c r="AJ7" s="6">
        <f t="shared" si="8"/>
        <v>54426.383999999991</v>
      </c>
      <c r="AK7" s="7">
        <f t="shared" si="9"/>
        <v>0.27199999999999996</v>
      </c>
    </row>
    <row r="8" spans="1:37">
      <c r="A8" s="1">
        <v>13</v>
      </c>
      <c r="B8">
        <v>50</v>
      </c>
      <c r="C8">
        <v>92256</v>
      </c>
      <c r="D8">
        <v>106787</v>
      </c>
      <c r="E8">
        <v>62.7</v>
      </c>
      <c r="F8">
        <v>72.900000000000006</v>
      </c>
      <c r="G8" s="6">
        <v>57844.512000000002</v>
      </c>
      <c r="H8" s="6">
        <v>77847.723000000013</v>
      </c>
      <c r="I8" s="6">
        <f t="shared" si="10"/>
        <v>135692.23500000002</v>
      </c>
      <c r="J8">
        <f t="shared" si="11"/>
        <v>199043</v>
      </c>
      <c r="K8" s="8">
        <f t="shared" si="12"/>
        <v>0.68172322061062185</v>
      </c>
      <c r="L8" s="8">
        <v>0.89</v>
      </c>
      <c r="M8" s="6">
        <f t="shared" si="13"/>
        <v>177148.27</v>
      </c>
      <c r="N8">
        <v>0.3589</v>
      </c>
      <c r="O8">
        <v>0.36959999999999998</v>
      </c>
      <c r="P8">
        <v>0.37490000000000001</v>
      </c>
      <c r="Q8">
        <v>0.28999999999999998</v>
      </c>
      <c r="R8">
        <v>0.28999999999999998</v>
      </c>
      <c r="S8">
        <v>0.27300000000000002</v>
      </c>
      <c r="T8">
        <v>0.19800000000000001</v>
      </c>
      <c r="V8">
        <v>0.32</v>
      </c>
      <c r="W8">
        <v>0.42</v>
      </c>
      <c r="X8">
        <v>0.12</v>
      </c>
      <c r="Y8" s="6">
        <f t="shared" si="0"/>
        <v>63693.760000000002</v>
      </c>
      <c r="Z8" s="6">
        <f t="shared" si="1"/>
        <v>83598.06</v>
      </c>
      <c r="AA8" s="6">
        <f t="shared" si="2"/>
        <v>23885.16</v>
      </c>
      <c r="AB8" s="6">
        <f t="shared" si="3"/>
        <v>27866.019999999993</v>
      </c>
      <c r="AC8" s="8">
        <f t="shared" si="4"/>
        <v>0.13999999999999996</v>
      </c>
      <c r="AD8" s="5">
        <v>30.7</v>
      </c>
      <c r="AE8" s="5">
        <v>30.9</v>
      </c>
      <c r="AF8" s="5">
        <v>12</v>
      </c>
      <c r="AG8" s="12">
        <f t="shared" si="5"/>
        <v>61106.200999999994</v>
      </c>
      <c r="AH8" s="12">
        <f t="shared" si="6"/>
        <v>61504.286999999989</v>
      </c>
      <c r="AI8" s="12">
        <f t="shared" si="7"/>
        <v>23885.16</v>
      </c>
      <c r="AJ8" s="6">
        <f t="shared" si="8"/>
        <v>52547.352000000014</v>
      </c>
      <c r="AK8" s="7">
        <f t="shared" si="9"/>
        <v>0.26400000000000007</v>
      </c>
    </row>
    <row r="9" spans="1:37">
      <c r="A9" s="1">
        <v>15</v>
      </c>
      <c r="B9">
        <v>55</v>
      </c>
      <c r="C9">
        <v>92784</v>
      </c>
      <c r="D9">
        <v>107688</v>
      </c>
      <c r="E9">
        <v>69.900000000000006</v>
      </c>
      <c r="F9">
        <v>73.599999999999994</v>
      </c>
      <c r="G9" s="6">
        <v>64856.016000000003</v>
      </c>
      <c r="H9" s="6">
        <v>79258.368000000002</v>
      </c>
      <c r="I9" s="6">
        <f t="shared" si="10"/>
        <v>144114.38400000002</v>
      </c>
      <c r="J9">
        <f t="shared" si="11"/>
        <v>200472</v>
      </c>
      <c r="K9" s="8">
        <f t="shared" si="12"/>
        <v>0.7188753741170838</v>
      </c>
      <c r="L9" s="8">
        <v>0.89</v>
      </c>
      <c r="M9" s="6">
        <f t="shared" si="13"/>
        <v>178420.08000000002</v>
      </c>
      <c r="N9">
        <v>0.3589</v>
      </c>
      <c r="O9">
        <v>0.36959999999999998</v>
      </c>
      <c r="P9">
        <v>0.37490000000000001</v>
      </c>
      <c r="Q9">
        <v>0.28999999999999998</v>
      </c>
      <c r="R9">
        <v>0.28999999999999998</v>
      </c>
      <c r="S9">
        <v>0.27300000000000002</v>
      </c>
      <c r="T9">
        <v>0.19800000000000001</v>
      </c>
      <c r="V9">
        <v>0.32</v>
      </c>
      <c r="W9">
        <v>0.42</v>
      </c>
      <c r="X9">
        <v>0.12</v>
      </c>
      <c r="Y9" s="6">
        <f t="shared" si="0"/>
        <v>64151.040000000001</v>
      </c>
      <c r="Z9" s="6">
        <f t="shared" si="1"/>
        <v>84198.239999999991</v>
      </c>
      <c r="AA9" s="6">
        <f t="shared" si="2"/>
        <v>24056.639999999999</v>
      </c>
      <c r="AB9" s="6">
        <f t="shared" si="3"/>
        <v>28066.080000000002</v>
      </c>
      <c r="AC9" s="8">
        <f t="shared" si="4"/>
        <v>0.14000000000000001</v>
      </c>
      <c r="AD9" s="5">
        <v>30.7</v>
      </c>
      <c r="AE9" s="5">
        <v>30.9</v>
      </c>
      <c r="AF9" s="5">
        <v>12</v>
      </c>
      <c r="AG9" s="12">
        <f t="shared" si="5"/>
        <v>61544.903999999995</v>
      </c>
      <c r="AH9" s="12">
        <f t="shared" si="6"/>
        <v>61945.847999999998</v>
      </c>
      <c r="AI9" s="12">
        <f t="shared" si="7"/>
        <v>24056.639999999999</v>
      </c>
      <c r="AJ9" s="6">
        <f t="shared" si="8"/>
        <v>52924.608000000022</v>
      </c>
      <c r="AK9" s="7">
        <f t="shared" si="9"/>
        <v>0.26400000000000012</v>
      </c>
    </row>
    <row r="10" spans="1:37">
      <c r="A10" s="1">
        <v>17</v>
      </c>
      <c r="B10">
        <v>60</v>
      </c>
      <c r="C10">
        <v>90161</v>
      </c>
      <c r="D10">
        <v>104362</v>
      </c>
      <c r="E10">
        <v>76.2</v>
      </c>
      <c r="F10">
        <v>76.099999999999994</v>
      </c>
      <c r="G10" s="6">
        <v>68702.682000000001</v>
      </c>
      <c r="H10" s="6">
        <v>79419.481999999989</v>
      </c>
      <c r="I10" s="6">
        <f t="shared" si="10"/>
        <v>148122.16399999999</v>
      </c>
      <c r="J10">
        <f t="shared" si="11"/>
        <v>194523</v>
      </c>
      <c r="K10" s="8">
        <f t="shared" si="12"/>
        <v>0.76146349788970968</v>
      </c>
      <c r="L10" s="8">
        <v>0.9</v>
      </c>
      <c r="M10" s="6">
        <f t="shared" si="13"/>
        <v>175070.7</v>
      </c>
      <c r="N10">
        <v>0.3589</v>
      </c>
      <c r="O10">
        <v>0.36959999999999998</v>
      </c>
      <c r="P10">
        <v>0.37490000000000001</v>
      </c>
      <c r="Q10">
        <v>0.28999999999999998</v>
      </c>
      <c r="R10">
        <v>0.26</v>
      </c>
      <c r="S10">
        <v>0.2</v>
      </c>
      <c r="T10">
        <v>0.23400000000000001</v>
      </c>
      <c r="V10">
        <v>0.13</v>
      </c>
      <c r="W10">
        <v>0.44</v>
      </c>
      <c r="X10">
        <v>0.2</v>
      </c>
      <c r="Y10" s="6">
        <f t="shared" si="0"/>
        <v>25287.99</v>
      </c>
      <c r="Z10" s="6">
        <f t="shared" si="1"/>
        <v>85590.12</v>
      </c>
      <c r="AA10" s="6">
        <f t="shared" si="2"/>
        <v>38904.6</v>
      </c>
      <c r="AB10" s="6">
        <f t="shared" si="3"/>
        <v>44740.290000000015</v>
      </c>
      <c r="AC10" s="8">
        <f t="shared" si="4"/>
        <v>0.23000000000000007</v>
      </c>
      <c r="AD10" s="5">
        <v>17</v>
      </c>
      <c r="AE10" s="5">
        <v>39.200000000000003</v>
      </c>
      <c r="AF10" s="5">
        <v>14.5</v>
      </c>
      <c r="AG10" s="12">
        <f t="shared" si="5"/>
        <v>33068.910000000003</v>
      </c>
      <c r="AH10" s="12">
        <f t="shared" si="6"/>
        <v>76253.016000000003</v>
      </c>
      <c r="AI10" s="12">
        <f t="shared" si="7"/>
        <v>28205.834999999999</v>
      </c>
      <c r="AJ10" s="6">
        <f t="shared" si="8"/>
        <v>56995.238999999994</v>
      </c>
      <c r="AK10" s="7">
        <f t="shared" si="9"/>
        <v>0.29299999999999998</v>
      </c>
    </row>
    <row r="11" spans="1:37">
      <c r="A11" s="1">
        <v>19</v>
      </c>
      <c r="B11">
        <v>65</v>
      </c>
      <c r="C11">
        <v>78113</v>
      </c>
      <c r="D11">
        <v>92385</v>
      </c>
      <c r="E11">
        <v>78.5</v>
      </c>
      <c r="F11">
        <v>77.7</v>
      </c>
      <c r="G11" s="6">
        <v>61318.705000000002</v>
      </c>
      <c r="H11" s="6">
        <v>71783.145000000004</v>
      </c>
      <c r="I11" s="6">
        <f t="shared" si="10"/>
        <v>133101.85</v>
      </c>
      <c r="J11">
        <f t="shared" si="11"/>
        <v>170498</v>
      </c>
      <c r="K11" s="8">
        <f t="shared" si="12"/>
        <v>0.78066516909289263</v>
      </c>
      <c r="L11" s="8">
        <v>0.9</v>
      </c>
      <c r="M11" s="6">
        <f t="shared" si="13"/>
        <v>153448.20000000001</v>
      </c>
      <c r="N11">
        <v>0.3589</v>
      </c>
      <c r="O11">
        <v>0.36959999999999998</v>
      </c>
      <c r="P11">
        <v>0.37490000000000001</v>
      </c>
      <c r="Q11">
        <v>0.28999999999999998</v>
      </c>
      <c r="R11">
        <v>0.26</v>
      </c>
      <c r="S11">
        <v>0.2</v>
      </c>
      <c r="T11">
        <v>0.23400000000000001</v>
      </c>
      <c r="V11">
        <v>0.13</v>
      </c>
      <c r="W11">
        <v>0.44</v>
      </c>
      <c r="X11">
        <v>0.2</v>
      </c>
      <c r="Y11" s="6">
        <f t="shared" si="0"/>
        <v>22164.74</v>
      </c>
      <c r="Z11" s="6">
        <f t="shared" si="1"/>
        <v>75019.12</v>
      </c>
      <c r="AA11" s="6">
        <f t="shared" si="2"/>
        <v>34099.599999999999</v>
      </c>
      <c r="AB11" s="6">
        <f t="shared" si="3"/>
        <v>39214.540000000015</v>
      </c>
      <c r="AC11" s="8">
        <f t="shared" si="4"/>
        <v>0.23000000000000009</v>
      </c>
      <c r="AD11" s="5">
        <v>17</v>
      </c>
      <c r="AE11" s="5">
        <v>39.200000000000003</v>
      </c>
      <c r="AF11" s="5">
        <v>14.5</v>
      </c>
      <c r="AG11" s="12">
        <f t="shared" si="5"/>
        <v>28984.66</v>
      </c>
      <c r="AH11" s="12">
        <f t="shared" si="6"/>
        <v>66835.216</v>
      </c>
      <c r="AI11" s="12">
        <f t="shared" si="7"/>
        <v>24722.21</v>
      </c>
      <c r="AJ11" s="6">
        <f t="shared" si="8"/>
        <v>49955.913999999997</v>
      </c>
      <c r="AK11" s="7">
        <f t="shared" si="9"/>
        <v>0.29299999999999998</v>
      </c>
    </row>
    <row r="12" spans="1:37">
      <c r="A12" s="1">
        <v>21</v>
      </c>
      <c r="B12">
        <v>70</v>
      </c>
      <c r="C12">
        <v>44243</v>
      </c>
      <c r="D12">
        <v>53456</v>
      </c>
      <c r="E12">
        <v>81</v>
      </c>
      <c r="F12">
        <v>80.7</v>
      </c>
      <c r="G12" s="6">
        <v>35836.83</v>
      </c>
      <c r="H12" s="6">
        <v>43138.991999999998</v>
      </c>
      <c r="I12" s="6">
        <f t="shared" si="10"/>
        <v>78975.822</v>
      </c>
      <c r="J12">
        <f t="shared" si="11"/>
        <v>97699</v>
      </c>
      <c r="K12" s="8">
        <f t="shared" si="12"/>
        <v>0.80835855024104653</v>
      </c>
      <c r="L12" s="8">
        <v>0.9</v>
      </c>
      <c r="M12" s="6">
        <f t="shared" si="13"/>
        <v>87929.1</v>
      </c>
      <c r="N12">
        <v>0.3589</v>
      </c>
      <c r="O12">
        <v>0.36959999999999998</v>
      </c>
      <c r="P12">
        <v>0.37490000000000001</v>
      </c>
      <c r="Q12">
        <v>0.28999999999999998</v>
      </c>
      <c r="R12">
        <v>0.26</v>
      </c>
      <c r="S12">
        <v>7.1999999999999995E-2</v>
      </c>
      <c r="T12">
        <v>0.21099999999999999</v>
      </c>
      <c r="V12">
        <v>0.13</v>
      </c>
      <c r="W12">
        <v>0.44</v>
      </c>
      <c r="X12">
        <v>0.2</v>
      </c>
      <c r="Y12" s="6">
        <f t="shared" si="0"/>
        <v>12700.87</v>
      </c>
      <c r="Z12" s="6">
        <f t="shared" si="1"/>
        <v>42987.56</v>
      </c>
      <c r="AA12" s="6">
        <f t="shared" si="2"/>
        <v>19539.8</v>
      </c>
      <c r="AB12" s="6">
        <f t="shared" si="3"/>
        <v>22470.770000000008</v>
      </c>
      <c r="AC12" s="8">
        <f t="shared" si="4"/>
        <v>0.23000000000000007</v>
      </c>
      <c r="AD12" s="5">
        <v>6.7</v>
      </c>
      <c r="AE12" s="5">
        <v>35.4</v>
      </c>
      <c r="AF12" s="5">
        <v>20.3</v>
      </c>
      <c r="AG12" s="12">
        <f t="shared" si="5"/>
        <v>6545.8330000000005</v>
      </c>
      <c r="AH12" s="12">
        <f t="shared" si="6"/>
        <v>34585.446000000004</v>
      </c>
      <c r="AI12" s="12">
        <f t="shared" si="7"/>
        <v>19832.897000000001</v>
      </c>
      <c r="AJ12" s="6">
        <f t="shared" si="8"/>
        <v>36734.823999999993</v>
      </c>
      <c r="AK12" s="7">
        <f t="shared" si="9"/>
        <v>0.37599999999999995</v>
      </c>
    </row>
    <row r="13" spans="1:37">
      <c r="A13" s="1">
        <v>23</v>
      </c>
      <c r="B13">
        <v>75</v>
      </c>
      <c r="C13">
        <v>32947</v>
      </c>
      <c r="D13">
        <v>43929</v>
      </c>
      <c r="E13">
        <v>75.7</v>
      </c>
      <c r="F13">
        <v>73.599999999999994</v>
      </c>
      <c r="G13" s="6">
        <v>24940.879000000001</v>
      </c>
      <c r="H13" s="6">
        <v>32331.743999999999</v>
      </c>
      <c r="I13" s="6">
        <f t="shared" si="10"/>
        <v>57272.623</v>
      </c>
      <c r="J13">
        <f t="shared" si="11"/>
        <v>76876</v>
      </c>
      <c r="K13" s="8">
        <f t="shared" si="12"/>
        <v>0.74500003902388257</v>
      </c>
      <c r="L13" s="8">
        <v>0.9</v>
      </c>
      <c r="M13" s="6">
        <f t="shared" si="13"/>
        <v>69188.400000000009</v>
      </c>
      <c r="N13">
        <v>0.3589</v>
      </c>
      <c r="O13">
        <v>0.36959999999999998</v>
      </c>
      <c r="P13">
        <v>0.37490000000000001</v>
      </c>
      <c r="Q13">
        <v>0.28999999999999998</v>
      </c>
      <c r="R13">
        <v>0.26</v>
      </c>
      <c r="S13">
        <v>7.1999999999999995E-2</v>
      </c>
      <c r="T13">
        <v>0.21099999999999999</v>
      </c>
      <c r="V13">
        <v>0.13</v>
      </c>
      <c r="W13">
        <v>0.44</v>
      </c>
      <c r="X13">
        <v>0.2</v>
      </c>
      <c r="Y13" s="6">
        <f t="shared" si="0"/>
        <v>9993.880000000001</v>
      </c>
      <c r="Z13" s="6">
        <f t="shared" si="1"/>
        <v>33825.440000000002</v>
      </c>
      <c r="AA13" s="6">
        <f t="shared" si="2"/>
        <v>15375.2</v>
      </c>
      <c r="AB13" s="6">
        <f t="shared" si="3"/>
        <v>17681.479999999992</v>
      </c>
      <c r="AC13" s="8">
        <f t="shared" si="4"/>
        <v>0.2299999999999999</v>
      </c>
      <c r="AD13" s="5">
        <v>6.7</v>
      </c>
      <c r="AE13" s="5">
        <v>35.4</v>
      </c>
      <c r="AF13" s="5">
        <v>20.3</v>
      </c>
      <c r="AG13" s="12">
        <f t="shared" si="5"/>
        <v>5150.692</v>
      </c>
      <c r="AH13" s="12">
        <f t="shared" si="6"/>
        <v>27214.103999999999</v>
      </c>
      <c r="AI13" s="12">
        <f t="shared" si="7"/>
        <v>15605.828000000001</v>
      </c>
      <c r="AJ13" s="6">
        <f t="shared" si="8"/>
        <v>28905.376000000004</v>
      </c>
      <c r="AK13" s="7">
        <f t="shared" si="9"/>
        <v>0.37600000000000006</v>
      </c>
    </row>
    <row r="14" spans="1:37">
      <c r="A14" s="1">
        <v>25</v>
      </c>
      <c r="B14">
        <v>80</v>
      </c>
      <c r="C14">
        <v>46969</v>
      </c>
      <c r="D14">
        <v>60717</v>
      </c>
      <c r="E14">
        <v>66.2</v>
      </c>
      <c r="F14">
        <v>56.5</v>
      </c>
      <c r="G14" s="6">
        <v>31093.477999999999</v>
      </c>
      <c r="H14" s="6">
        <f>D14*F14/100</f>
        <v>34305.105000000003</v>
      </c>
      <c r="I14" s="6">
        <f t="shared" si="10"/>
        <v>65398.582999999999</v>
      </c>
      <c r="J14">
        <f t="shared" si="11"/>
        <v>107686</v>
      </c>
      <c r="K14" s="8">
        <f t="shared" si="12"/>
        <v>0.60730812733317241</v>
      </c>
      <c r="L14" s="8">
        <v>0.9</v>
      </c>
      <c r="M14" s="6">
        <f t="shared" si="13"/>
        <v>96917.400000000009</v>
      </c>
      <c r="N14">
        <v>0.3589</v>
      </c>
      <c r="O14">
        <v>0.36959999999999998</v>
      </c>
      <c r="P14">
        <v>0.37490000000000001</v>
      </c>
      <c r="Q14">
        <v>0.28999999999999998</v>
      </c>
      <c r="R14">
        <v>0.26</v>
      </c>
      <c r="S14">
        <v>7.1999999999999995E-2</v>
      </c>
      <c r="T14">
        <v>0.21099999999999999</v>
      </c>
      <c r="V14">
        <v>0.13</v>
      </c>
      <c r="W14">
        <v>0.44</v>
      </c>
      <c r="X14">
        <v>0.2</v>
      </c>
      <c r="Y14" s="6">
        <f t="shared" ref="Y14" si="14">V14*J14</f>
        <v>13999.18</v>
      </c>
      <c r="Z14" s="6">
        <f t="shared" ref="Z14" si="15">J14*W14</f>
        <v>47381.840000000004</v>
      </c>
      <c r="AA14" s="6">
        <f t="shared" ref="AA14" si="16">J14*X14</f>
        <v>21537.200000000001</v>
      </c>
      <c r="AB14" s="6">
        <f t="shared" ref="AB14" si="17">J14-Y14-Z14-AA14</f>
        <v>24767.780000000002</v>
      </c>
      <c r="AC14" s="8">
        <f t="shared" ref="AC14:AC15" si="18">AB14/J14</f>
        <v>0.23</v>
      </c>
      <c r="AD14" s="5">
        <v>6.7</v>
      </c>
      <c r="AE14" s="5">
        <v>35.4</v>
      </c>
      <c r="AF14" s="5">
        <v>20.3</v>
      </c>
      <c r="AG14" s="12">
        <f t="shared" ref="AG14" si="19">AD14*J14 / 100</f>
        <v>7214.9620000000004</v>
      </c>
      <c r="AH14" s="12">
        <f t="shared" ref="AH14" si="20">AE14*J14 / 100</f>
        <v>38120.843999999997</v>
      </c>
      <c r="AI14" s="12">
        <f t="shared" ref="AI14" si="21">AF14*J14 / 100</f>
        <v>21860.258000000002</v>
      </c>
      <c r="AJ14" s="6">
        <f t="shared" ref="AJ14" si="22">J14-AG14-AH14-AI14</f>
        <v>40489.936000000002</v>
      </c>
      <c r="AK14" s="7">
        <f t="shared" ref="AK14:AK15" si="23">AJ14/J14</f>
        <v>0.376</v>
      </c>
    </row>
    <row r="15" spans="1:37" s="9" customFormat="1">
      <c r="C15" s="9">
        <f>SUM(C2:C14)</f>
        <v>1019606</v>
      </c>
      <c r="D15" s="9">
        <f>SUM(D2:D14)</f>
        <v>1159342</v>
      </c>
      <c r="G15" s="10">
        <f>SUM(G2:G14)</f>
        <v>681301.15899999987</v>
      </c>
      <c r="H15" s="10">
        <f>SUM(H2:H14)</f>
        <v>807011.42699999991</v>
      </c>
      <c r="I15" s="10">
        <f>SUM(G15:H15)</f>
        <v>1488312.5859999997</v>
      </c>
      <c r="J15" s="9">
        <f>SUM(C15:D15)</f>
        <v>2178948</v>
      </c>
      <c r="K15" s="11">
        <f t="shared" si="12"/>
        <v>0.68304181008449938</v>
      </c>
      <c r="L15" s="11">
        <f>M15/J15</f>
        <v>0.84301718994670827</v>
      </c>
      <c r="M15" s="10">
        <f>SUM(M2:M14)</f>
        <v>1836890.62</v>
      </c>
      <c r="Y15" s="10">
        <f>SUM(Y2:Y14)</f>
        <v>871867.37</v>
      </c>
      <c r="Z15" s="10">
        <f t="shared" ref="Z15:AB15" si="24">SUM(Z2:Z14)</f>
        <v>735230.98999999987</v>
      </c>
      <c r="AA15" s="10">
        <f t="shared" si="24"/>
        <v>272797.7</v>
      </c>
      <c r="AB15" s="10">
        <f t="shared" si="24"/>
        <v>299051.94</v>
      </c>
      <c r="AC15" s="8">
        <f t="shared" si="18"/>
        <v>0.1372460196388349</v>
      </c>
      <c r="AG15" s="10">
        <f>SUM(AG2:AG14)</f>
        <v>821714.05800000019</v>
      </c>
      <c r="AH15" s="10">
        <f t="shared" ref="AH15" si="25">SUM(AH2:AH14)</f>
        <v>544751.88800000004</v>
      </c>
      <c r="AI15" s="10">
        <f t="shared" ref="AI15" si="26">SUM(AI2:AI14)</f>
        <v>244947.65899999999</v>
      </c>
      <c r="AJ15" s="10">
        <f t="shared" ref="AJ15" si="27">SUM(AJ2:AJ14)</f>
        <v>567534.39500000002</v>
      </c>
      <c r="AK15" s="7">
        <f t="shared" si="23"/>
        <v>0.26046256955191222</v>
      </c>
    </row>
    <row r="16" spans="1:37">
      <c r="C16" t="s">
        <v>39</v>
      </c>
      <c r="Y16" s="13">
        <f t="shared" ref="Y16:AB16" si="28">Y15/$J$15</f>
        <v>0.40013225189403329</v>
      </c>
      <c r="Z16" s="13">
        <f t="shared" si="28"/>
        <v>0.33742475267881561</v>
      </c>
      <c r="AA16" s="13">
        <f t="shared" si="28"/>
        <v>0.12519697578831621</v>
      </c>
      <c r="AB16" s="13">
        <f t="shared" si="28"/>
        <v>0.1372460196388349</v>
      </c>
      <c r="AG16" s="13">
        <f>AG15/$J$15</f>
        <v>0.37711503808259772</v>
      </c>
      <c r="AH16" s="13">
        <f>AH15/J15</f>
        <v>0.25000683265502438</v>
      </c>
      <c r="AI16" s="13">
        <f>AI15/J15</f>
        <v>0.11241555971046578</v>
      </c>
      <c r="AJ16" s="13">
        <f>AJ15/$J$15</f>
        <v>0.26046256955191222</v>
      </c>
    </row>
    <row r="17" spans="2:45">
      <c r="Y17" s="30" t="s">
        <v>32</v>
      </c>
      <c r="Z17" s="30"/>
      <c r="AA17" s="30"/>
      <c r="AB17" s="30"/>
      <c r="AC17" s="30"/>
      <c r="AG17" s="30" t="s">
        <v>33</v>
      </c>
      <c r="AH17" s="30"/>
      <c r="AI17" s="30"/>
      <c r="AJ17" s="30"/>
      <c r="AK17" s="30"/>
    </row>
    <row r="18" spans="2:45">
      <c r="V18" t="s">
        <v>38</v>
      </c>
      <c r="W18" t="s">
        <v>42</v>
      </c>
      <c r="X18" t="s">
        <v>43</v>
      </c>
      <c r="AD18" t="s">
        <v>44</v>
      </c>
      <c r="AE18" t="s">
        <v>42</v>
      </c>
      <c r="AF18" t="s">
        <v>43</v>
      </c>
      <c r="AL18" t="s">
        <v>44</v>
      </c>
      <c r="AM18" t="s">
        <v>42</v>
      </c>
      <c r="AN18" t="s">
        <v>43</v>
      </c>
    </row>
    <row r="19" spans="2:45" ht="45">
      <c r="V19" s="3" t="s">
        <v>15</v>
      </c>
      <c r="W19" s="3" t="s">
        <v>14</v>
      </c>
      <c r="X19" s="3" t="s">
        <v>13</v>
      </c>
      <c r="Y19" s="2" t="s">
        <v>16</v>
      </c>
      <c r="Z19" s="2" t="s">
        <v>17</v>
      </c>
      <c r="AA19" s="3" t="s">
        <v>18</v>
      </c>
      <c r="AB19" s="3" t="s">
        <v>19</v>
      </c>
      <c r="AC19" s="2" t="s">
        <v>20</v>
      </c>
      <c r="AD19" s="3" t="s">
        <v>15</v>
      </c>
      <c r="AE19" s="3" t="s">
        <v>14</v>
      </c>
      <c r="AF19" s="3" t="s">
        <v>13</v>
      </c>
      <c r="AG19" s="2" t="s">
        <v>16</v>
      </c>
      <c r="AH19" s="2" t="s">
        <v>17</v>
      </c>
      <c r="AI19" s="3" t="s">
        <v>18</v>
      </c>
      <c r="AJ19" s="3" t="s">
        <v>19</v>
      </c>
      <c r="AK19" s="2" t="s">
        <v>20</v>
      </c>
      <c r="AL19" s="3" t="s">
        <v>46</v>
      </c>
      <c r="AM19" s="3" t="s">
        <v>47</v>
      </c>
      <c r="AN19" s="3" t="s">
        <v>48</v>
      </c>
      <c r="AO19" s="2" t="s">
        <v>49</v>
      </c>
      <c r="AP19" s="2" t="s">
        <v>50</v>
      </c>
      <c r="AQ19" s="3" t="s">
        <v>51</v>
      </c>
      <c r="AR19" s="3" t="s">
        <v>52</v>
      </c>
      <c r="AS19" s="2" t="s">
        <v>20</v>
      </c>
    </row>
    <row r="20" spans="2:45">
      <c r="B20">
        <v>20</v>
      </c>
      <c r="S20">
        <v>0.67</v>
      </c>
      <c r="T20">
        <v>0.19</v>
      </c>
      <c r="U20">
        <v>0.06</v>
      </c>
      <c r="V20">
        <v>0.55000000000000004</v>
      </c>
      <c r="W20">
        <v>0.16</v>
      </c>
      <c r="X20">
        <v>7.3999999999999996E-2</v>
      </c>
      <c r="Y20" s="6">
        <f>V20*$J2</f>
        <v>80110.8</v>
      </c>
      <c r="Z20" s="6">
        <f t="shared" ref="Z20:AA20" si="29">W20*$J2</f>
        <v>23304.959999999999</v>
      </c>
      <c r="AA20" s="6">
        <f t="shared" si="29"/>
        <v>10778.544</v>
      </c>
      <c r="AB20" s="6">
        <f>J2-Y20-Z20-AA20</f>
        <v>31461.695999999996</v>
      </c>
      <c r="AC20" s="8">
        <f>AB20/J2</f>
        <v>0.21599999999999997</v>
      </c>
      <c r="AD20">
        <v>0.59</v>
      </c>
      <c r="AE20">
        <v>0.16</v>
      </c>
      <c r="AF20">
        <v>0.11</v>
      </c>
      <c r="AG20" s="6">
        <f>AD20*$I2</f>
        <v>55685.700960000002</v>
      </c>
      <c r="AH20" s="6">
        <f t="shared" ref="AH20:AI20" si="30">AE20*$I2</f>
        <v>15101.207040000001</v>
      </c>
      <c r="AI20" s="6">
        <f t="shared" si="30"/>
        <v>10382.07984</v>
      </c>
      <c r="AJ20" s="6">
        <f>J2-AG20-AH20-AI20</f>
        <v>64487.012160000006</v>
      </c>
      <c r="AK20" s="8">
        <f>AJ20/J2</f>
        <v>0.4427350205964739</v>
      </c>
      <c r="AL20">
        <v>0.59</v>
      </c>
      <c r="AM20">
        <v>0.16</v>
      </c>
      <c r="AN20">
        <v>0.11</v>
      </c>
      <c r="AO20" s="6">
        <f>AL20*$M2</f>
        <v>58437.1872</v>
      </c>
      <c r="AP20" s="6">
        <f t="shared" ref="AP20:AQ20" si="31">AM20*$M2</f>
        <v>15847.372800000001</v>
      </c>
      <c r="AQ20" s="6">
        <f t="shared" si="31"/>
        <v>10895.068800000001</v>
      </c>
      <c r="AR20" s="6">
        <f>$J2-AO20-AP20-AQ20</f>
        <v>60476.371200000001</v>
      </c>
      <c r="AS20" s="8">
        <f>AR20/$J2</f>
        <v>0.41520000000000001</v>
      </c>
    </row>
    <row r="21" spans="2:45">
      <c r="B21">
        <v>25</v>
      </c>
      <c r="S21">
        <v>0.67</v>
      </c>
      <c r="T21">
        <v>0.19</v>
      </c>
      <c r="U21">
        <v>0.06</v>
      </c>
      <c r="V21">
        <v>0.55000000000000004</v>
      </c>
      <c r="W21">
        <v>0.16</v>
      </c>
      <c r="X21">
        <v>7.3999999999999996E-2</v>
      </c>
      <c r="Y21" s="6">
        <f t="shared" ref="Y21:Y32" si="32">V21*$J3</f>
        <v>84392.55</v>
      </c>
      <c r="Z21" s="6">
        <f t="shared" ref="Z21:Z32" si="33">W21*$J3</f>
        <v>24550.560000000001</v>
      </c>
      <c r="AA21" s="6">
        <f t="shared" ref="AA21:AA32" si="34">X21*$J3</f>
        <v>11354.634</v>
      </c>
      <c r="AB21" s="6">
        <f t="shared" ref="AB21:AB32" si="35">J3-Y21-Z21-AA21</f>
        <v>33143.256000000001</v>
      </c>
      <c r="AC21" s="8">
        <f t="shared" ref="AC21:AC32" si="36">AB21/J3</f>
        <v>0.216</v>
      </c>
      <c r="AD21">
        <v>0.59</v>
      </c>
      <c r="AE21">
        <v>0.16</v>
      </c>
      <c r="AF21">
        <v>0.11</v>
      </c>
      <c r="AG21" s="6">
        <f t="shared" ref="AG21:AG32" si="37">AD21*$I3</f>
        <v>56525.665079999999</v>
      </c>
      <c r="AH21" s="6">
        <f t="shared" ref="AH21:AH32" si="38">AE21*$I3</f>
        <v>15328.993920000001</v>
      </c>
      <c r="AI21" s="6">
        <f t="shared" ref="AI21:AI32" si="39">AF21*$I3</f>
        <v>10538.68332</v>
      </c>
      <c r="AJ21" s="6">
        <f t="shared" ref="AJ21:AJ32" si="40">J3-AG21-AH21-AI21</f>
        <v>71047.657679999989</v>
      </c>
      <c r="AK21" s="8">
        <f t="shared" ref="AK21:AK32" si="41">AJ21/J3</f>
        <v>0.46302916221870288</v>
      </c>
      <c r="AL21">
        <v>0.59</v>
      </c>
      <c r="AM21">
        <v>0.16</v>
      </c>
      <c r="AN21">
        <v>0.11</v>
      </c>
      <c r="AO21" s="6">
        <f t="shared" ref="AO21:AO32" si="42">AL21*$M3</f>
        <v>61560.529199999997</v>
      </c>
      <c r="AP21" s="6">
        <f t="shared" ref="AP21:AP32" si="43">AM21*$M3</f>
        <v>16694.380800000003</v>
      </c>
      <c r="AQ21" s="6">
        <f t="shared" ref="AQ21:AQ32" si="44">AN21*$M3</f>
        <v>11477.3868</v>
      </c>
      <c r="AR21" s="6">
        <f t="shared" ref="AR21:AR32" si="45">$J3-AO21-AP21-AQ21</f>
        <v>63708.703200000011</v>
      </c>
      <c r="AS21" s="8">
        <f t="shared" ref="AS21:AS33" si="46">AR21/$J3</f>
        <v>0.41520000000000007</v>
      </c>
    </row>
    <row r="22" spans="2:45">
      <c r="B22">
        <v>30</v>
      </c>
      <c r="S22">
        <v>0.52</v>
      </c>
      <c r="T22">
        <v>0.26</v>
      </c>
      <c r="U22">
        <v>0.16</v>
      </c>
      <c r="V22">
        <v>0.60099999999999998</v>
      </c>
      <c r="W22">
        <v>0.22</v>
      </c>
      <c r="X22">
        <v>5.3999999999999999E-2</v>
      </c>
      <c r="Y22" s="6">
        <f t="shared" si="32"/>
        <v>109404.838</v>
      </c>
      <c r="Z22" s="6">
        <f t="shared" si="33"/>
        <v>40048.36</v>
      </c>
      <c r="AA22" s="6">
        <f t="shared" si="34"/>
        <v>9830.0519999999997</v>
      </c>
      <c r="AB22" s="6">
        <f t="shared" si="35"/>
        <v>22754.749999999996</v>
      </c>
      <c r="AC22" s="8">
        <f t="shared" si="36"/>
        <v>0.12499999999999999</v>
      </c>
      <c r="AD22">
        <v>0.64</v>
      </c>
      <c r="AE22">
        <v>0.22</v>
      </c>
      <c r="AF22">
        <v>0.08</v>
      </c>
      <c r="AG22" s="6">
        <f t="shared" si="37"/>
        <v>73929.409279999993</v>
      </c>
      <c r="AH22" s="6">
        <f t="shared" si="38"/>
        <v>25413.234439999997</v>
      </c>
      <c r="AI22" s="6">
        <f t="shared" si="39"/>
        <v>9241.1761599999991</v>
      </c>
      <c r="AJ22" s="6">
        <f t="shared" si="40"/>
        <v>73454.180120000005</v>
      </c>
      <c r="AK22" s="8">
        <f t="shared" si="41"/>
        <v>0.40351014689240711</v>
      </c>
      <c r="AL22">
        <v>0.64</v>
      </c>
      <c r="AM22">
        <v>0.22</v>
      </c>
      <c r="AN22">
        <v>0.08</v>
      </c>
      <c r="AO22" s="6">
        <f t="shared" si="42"/>
        <v>90873.369600000005</v>
      </c>
      <c r="AP22" s="6">
        <f t="shared" si="43"/>
        <v>31237.720800000003</v>
      </c>
      <c r="AQ22" s="6">
        <f t="shared" si="44"/>
        <v>11359.171200000001</v>
      </c>
      <c r="AR22" s="6">
        <f t="shared" si="45"/>
        <v>48567.738399999987</v>
      </c>
      <c r="AS22" s="8">
        <f t="shared" si="46"/>
        <v>0.26679999999999993</v>
      </c>
    </row>
    <row r="23" spans="2:45">
      <c r="B23">
        <v>35</v>
      </c>
      <c r="S23">
        <v>0.52</v>
      </c>
      <c r="T23">
        <v>0.26</v>
      </c>
      <c r="U23">
        <v>0.16</v>
      </c>
      <c r="V23">
        <v>0.60099999999999998</v>
      </c>
      <c r="W23">
        <v>0.22</v>
      </c>
      <c r="X23">
        <v>5.3999999999999999E-2</v>
      </c>
      <c r="Y23" s="6">
        <f t="shared" si="32"/>
        <v>142116.66699999999</v>
      </c>
      <c r="Z23" s="6">
        <f t="shared" si="33"/>
        <v>52022.74</v>
      </c>
      <c r="AA23" s="6">
        <f t="shared" si="34"/>
        <v>12769.218000000001</v>
      </c>
      <c r="AB23" s="6">
        <f t="shared" si="35"/>
        <v>29558.375000000015</v>
      </c>
      <c r="AC23" s="8">
        <f t="shared" si="36"/>
        <v>0.12500000000000006</v>
      </c>
      <c r="AD23">
        <v>0.64</v>
      </c>
      <c r="AE23">
        <v>0.22</v>
      </c>
      <c r="AF23">
        <v>0.3589</v>
      </c>
      <c r="AG23" s="6">
        <f t="shared" si="37"/>
        <v>96690.099199999997</v>
      </c>
      <c r="AH23" s="6">
        <f t="shared" si="38"/>
        <v>33237.221599999997</v>
      </c>
      <c r="AI23" s="6">
        <f t="shared" si="39"/>
        <v>54221.994692</v>
      </c>
      <c r="AJ23" s="6">
        <f t="shared" si="40"/>
        <v>52317.684508000013</v>
      </c>
      <c r="AK23" s="8">
        <f t="shared" si="41"/>
        <v>0.22124729669679072</v>
      </c>
      <c r="AL23">
        <v>0.64</v>
      </c>
      <c r="AM23">
        <v>0.22</v>
      </c>
      <c r="AN23">
        <v>0.3589</v>
      </c>
      <c r="AO23" s="6">
        <f t="shared" si="42"/>
        <v>118044.32640000001</v>
      </c>
      <c r="AP23" s="6">
        <f t="shared" si="43"/>
        <v>40577.737200000003</v>
      </c>
      <c r="AQ23" s="6">
        <f t="shared" si="44"/>
        <v>66197.044913999998</v>
      </c>
      <c r="AR23" s="6">
        <f t="shared" si="45"/>
        <v>11647.891485999993</v>
      </c>
      <c r="AS23" s="8">
        <f t="shared" si="46"/>
        <v>4.9257999999999968E-2</v>
      </c>
    </row>
    <row r="24" spans="2:45">
      <c r="B24">
        <v>40</v>
      </c>
      <c r="S24">
        <v>0.45</v>
      </c>
      <c r="T24">
        <v>0.36</v>
      </c>
      <c r="U24">
        <v>0.15</v>
      </c>
      <c r="V24">
        <v>0.35599999999999998</v>
      </c>
      <c r="W24">
        <v>0.34</v>
      </c>
      <c r="X24">
        <v>0.14499999999999999</v>
      </c>
      <c r="Y24" s="6">
        <f t="shared" si="32"/>
        <v>76344.911999999997</v>
      </c>
      <c r="Z24" s="6">
        <f t="shared" si="33"/>
        <v>72913.680000000008</v>
      </c>
      <c r="AA24" s="6">
        <f t="shared" si="34"/>
        <v>31095.539999999997</v>
      </c>
      <c r="AB24" s="6">
        <f t="shared" si="35"/>
        <v>34097.867999999988</v>
      </c>
      <c r="AC24" s="8">
        <f t="shared" si="36"/>
        <v>0.15899999999999995</v>
      </c>
      <c r="AD24">
        <v>0.52</v>
      </c>
      <c r="AE24">
        <v>0.34</v>
      </c>
      <c r="AF24">
        <v>0.3589</v>
      </c>
      <c r="AG24" s="6">
        <f t="shared" si="37"/>
        <v>68895.991320000001</v>
      </c>
      <c r="AH24" s="6">
        <f t="shared" si="38"/>
        <v>45047.378940000002</v>
      </c>
      <c r="AI24" s="6">
        <f t="shared" si="39"/>
        <v>47551.483239900001</v>
      </c>
      <c r="AJ24" s="6">
        <f t="shared" si="40"/>
        <v>52957.146500100003</v>
      </c>
      <c r="AK24" s="8">
        <f t="shared" si="41"/>
        <v>0.2469417235563203</v>
      </c>
      <c r="AL24">
        <v>0.52</v>
      </c>
      <c r="AM24">
        <v>0.34</v>
      </c>
      <c r="AN24">
        <v>0.3589</v>
      </c>
      <c r="AO24" s="6">
        <f t="shared" si="42"/>
        <v>99248.385600000009</v>
      </c>
      <c r="AP24" s="6">
        <f t="shared" si="43"/>
        <v>64893.175200000005</v>
      </c>
      <c r="AQ24" s="6">
        <f t="shared" si="44"/>
        <v>68500.472292000006</v>
      </c>
      <c r="AR24" s="6">
        <f t="shared" si="45"/>
        <v>-18190.03309200002</v>
      </c>
      <c r="AS24" s="8">
        <f t="shared" si="46"/>
        <v>-8.4821000000000091E-2</v>
      </c>
    </row>
    <row r="25" spans="2:45">
      <c r="B25">
        <v>45</v>
      </c>
      <c r="S25">
        <v>0.45</v>
      </c>
      <c r="T25">
        <v>0.36</v>
      </c>
      <c r="U25">
        <v>0.15</v>
      </c>
      <c r="V25">
        <v>0.35599999999999998</v>
      </c>
      <c r="W25">
        <v>0.34</v>
      </c>
      <c r="X25">
        <v>0.14499999999999999</v>
      </c>
      <c r="Y25" s="6">
        <f t="shared" si="32"/>
        <v>71234.531999999992</v>
      </c>
      <c r="Z25" s="6">
        <f t="shared" si="33"/>
        <v>68032.98000000001</v>
      </c>
      <c r="AA25" s="6">
        <f t="shared" si="34"/>
        <v>29014.064999999999</v>
      </c>
      <c r="AB25" s="6">
        <f t="shared" si="35"/>
        <v>31815.422999999999</v>
      </c>
      <c r="AC25" s="8">
        <f t="shared" si="36"/>
        <v>0.159</v>
      </c>
      <c r="AD25">
        <v>0.52</v>
      </c>
      <c r="AE25">
        <v>0.34</v>
      </c>
      <c r="AF25">
        <v>0.3589</v>
      </c>
      <c r="AG25" s="6">
        <f t="shared" si="37"/>
        <v>70907.665919999999</v>
      </c>
      <c r="AH25" s="6">
        <f t="shared" si="38"/>
        <v>46362.704640000004</v>
      </c>
      <c r="AI25" s="6">
        <f t="shared" si="39"/>
        <v>48939.925574400004</v>
      </c>
      <c r="AJ25" s="6">
        <f t="shared" si="40"/>
        <v>33886.703865599986</v>
      </c>
      <c r="AK25" s="8">
        <f t="shared" si="41"/>
        <v>0.16935138390680513</v>
      </c>
      <c r="AL25">
        <v>0.52</v>
      </c>
      <c r="AM25">
        <v>0.34</v>
      </c>
      <c r="AN25">
        <v>0.3589</v>
      </c>
      <c r="AO25" s="6">
        <f t="shared" si="42"/>
        <v>92604.891600000017</v>
      </c>
      <c r="AP25" s="6">
        <f t="shared" si="43"/>
        <v>60549.352200000008</v>
      </c>
      <c r="AQ25" s="6">
        <f t="shared" si="44"/>
        <v>63915.183837000004</v>
      </c>
      <c r="AR25" s="6">
        <f t="shared" si="45"/>
        <v>-16972.42763700003</v>
      </c>
      <c r="AS25" s="8">
        <f t="shared" si="46"/>
        <v>-8.4821000000000146E-2</v>
      </c>
    </row>
    <row r="26" spans="2:45">
      <c r="B26">
        <v>50</v>
      </c>
      <c r="S26">
        <v>0.36</v>
      </c>
      <c r="T26">
        <v>0.4</v>
      </c>
      <c r="U26">
        <v>0.21</v>
      </c>
      <c r="V26">
        <v>0.27300000000000002</v>
      </c>
      <c r="W26">
        <v>0.28999999999999998</v>
      </c>
      <c r="X26">
        <v>0.19800000000000001</v>
      </c>
      <c r="Y26" s="6">
        <f t="shared" si="32"/>
        <v>54338.739000000001</v>
      </c>
      <c r="Z26" s="6">
        <f t="shared" si="33"/>
        <v>57722.469999999994</v>
      </c>
      <c r="AA26" s="6">
        <f t="shared" si="34"/>
        <v>39410.514000000003</v>
      </c>
      <c r="AB26" s="6">
        <f t="shared" si="35"/>
        <v>47571.276999999995</v>
      </c>
      <c r="AC26" s="8">
        <f t="shared" si="36"/>
        <v>0.23899999999999996</v>
      </c>
      <c r="AD26">
        <v>0.32</v>
      </c>
      <c r="AE26">
        <v>0.28999999999999998</v>
      </c>
      <c r="AF26">
        <v>0.3589</v>
      </c>
      <c r="AG26" s="6">
        <f t="shared" si="37"/>
        <v>43421.515200000009</v>
      </c>
      <c r="AH26" s="6">
        <f t="shared" si="38"/>
        <v>39350.748149999999</v>
      </c>
      <c r="AI26" s="6">
        <f t="shared" si="39"/>
        <v>48699.943141500007</v>
      </c>
      <c r="AJ26" s="6">
        <f t="shared" si="40"/>
        <v>67570.793508499977</v>
      </c>
      <c r="AK26" s="8">
        <f t="shared" si="41"/>
        <v>0.33947837155036842</v>
      </c>
      <c r="AL26">
        <v>0.32</v>
      </c>
      <c r="AM26">
        <v>0.28999999999999998</v>
      </c>
      <c r="AN26">
        <v>0.3589</v>
      </c>
      <c r="AO26" s="6">
        <f t="shared" si="42"/>
        <v>56687.446400000001</v>
      </c>
      <c r="AP26" s="6">
        <f t="shared" si="43"/>
        <v>51372.998299999992</v>
      </c>
      <c r="AQ26" s="6">
        <f t="shared" si="44"/>
        <v>63578.514102999994</v>
      </c>
      <c r="AR26" s="6">
        <f t="shared" si="45"/>
        <v>27404.041196999999</v>
      </c>
      <c r="AS26" s="8">
        <f t="shared" si="46"/>
        <v>0.137679</v>
      </c>
    </row>
    <row r="27" spans="2:45">
      <c r="B27">
        <v>55</v>
      </c>
      <c r="S27">
        <v>0.36</v>
      </c>
      <c r="T27">
        <v>0.4</v>
      </c>
      <c r="U27">
        <v>0.21</v>
      </c>
      <c r="V27">
        <v>0.27300000000000002</v>
      </c>
      <c r="W27">
        <v>0.28999999999999998</v>
      </c>
      <c r="X27">
        <v>0.19800000000000001</v>
      </c>
      <c r="Y27" s="6">
        <f t="shared" si="32"/>
        <v>54728.856000000007</v>
      </c>
      <c r="Z27" s="6">
        <f t="shared" si="33"/>
        <v>58136.88</v>
      </c>
      <c r="AA27" s="6">
        <f t="shared" si="34"/>
        <v>39693.455999999998</v>
      </c>
      <c r="AB27" s="6">
        <f t="shared" si="35"/>
        <v>47912.807999999997</v>
      </c>
      <c r="AC27" s="8">
        <f t="shared" si="36"/>
        <v>0.23899999999999999</v>
      </c>
      <c r="AD27">
        <v>0.32</v>
      </c>
      <c r="AE27">
        <v>0.28999999999999998</v>
      </c>
      <c r="AF27">
        <v>0.3589</v>
      </c>
      <c r="AG27" s="6">
        <f t="shared" si="37"/>
        <v>46116.602880000006</v>
      </c>
      <c r="AH27" s="6">
        <f t="shared" si="38"/>
        <v>41793.17136</v>
      </c>
      <c r="AI27" s="6">
        <f t="shared" si="39"/>
        <v>51722.652417600009</v>
      </c>
      <c r="AJ27" s="6">
        <f t="shared" si="40"/>
        <v>60839.573342399963</v>
      </c>
      <c r="AK27" s="8">
        <f t="shared" si="41"/>
        <v>0.30348165001795746</v>
      </c>
      <c r="AL27">
        <v>0.32</v>
      </c>
      <c r="AM27">
        <v>0.28999999999999998</v>
      </c>
      <c r="AN27">
        <v>0.3589</v>
      </c>
      <c r="AO27" s="6">
        <f t="shared" si="42"/>
        <v>57094.42560000001</v>
      </c>
      <c r="AP27" s="6">
        <f t="shared" si="43"/>
        <v>51741.823199999999</v>
      </c>
      <c r="AQ27" s="6">
        <f t="shared" si="44"/>
        <v>64034.966712000009</v>
      </c>
      <c r="AR27" s="6">
        <f t="shared" si="45"/>
        <v>27600.784487999976</v>
      </c>
      <c r="AS27" s="8">
        <f t="shared" si="46"/>
        <v>0.13767899999999988</v>
      </c>
    </row>
    <row r="28" spans="2:45">
      <c r="B28">
        <v>60</v>
      </c>
      <c r="S28">
        <v>0.32</v>
      </c>
      <c r="T28">
        <v>0.35</v>
      </c>
      <c r="U28">
        <v>0.3</v>
      </c>
      <c r="V28">
        <v>0.13</v>
      </c>
      <c r="W28">
        <v>0.26</v>
      </c>
      <c r="X28">
        <v>0.3589</v>
      </c>
      <c r="Y28" s="6">
        <f t="shared" si="32"/>
        <v>25287.99</v>
      </c>
      <c r="Z28" s="6">
        <f t="shared" si="33"/>
        <v>50575.98</v>
      </c>
      <c r="AA28" s="6">
        <f t="shared" si="34"/>
        <v>69814.304699999993</v>
      </c>
      <c r="AB28" s="6">
        <f t="shared" si="35"/>
        <v>48844.725300000006</v>
      </c>
      <c r="AC28" s="8">
        <f t="shared" si="36"/>
        <v>0.25110000000000005</v>
      </c>
      <c r="AD28">
        <v>0.13</v>
      </c>
      <c r="AE28">
        <v>0.26</v>
      </c>
      <c r="AF28">
        <v>0.3589</v>
      </c>
      <c r="AG28" s="6">
        <f t="shared" si="37"/>
        <v>19255.88132</v>
      </c>
      <c r="AH28" s="6">
        <f t="shared" si="38"/>
        <v>38511.762640000001</v>
      </c>
      <c r="AI28" s="6">
        <f t="shared" si="39"/>
        <v>53161.044659599997</v>
      </c>
      <c r="AJ28" s="6">
        <f t="shared" si="40"/>
        <v>83594.311380400017</v>
      </c>
      <c r="AK28" s="8">
        <f t="shared" si="41"/>
        <v>0.42973998643039651</v>
      </c>
      <c r="AL28">
        <v>0.13</v>
      </c>
      <c r="AM28">
        <v>0.26</v>
      </c>
      <c r="AN28">
        <v>0.3589</v>
      </c>
      <c r="AO28" s="6">
        <f t="shared" si="42"/>
        <v>22759.191000000003</v>
      </c>
      <c r="AP28" s="6">
        <f t="shared" si="43"/>
        <v>45518.382000000005</v>
      </c>
      <c r="AQ28" s="6">
        <f t="shared" si="44"/>
        <v>62832.874230000001</v>
      </c>
      <c r="AR28" s="6">
        <f t="shared" si="45"/>
        <v>63412.552769999995</v>
      </c>
      <c r="AS28" s="8">
        <f t="shared" si="46"/>
        <v>0.32598999999999995</v>
      </c>
    </row>
    <row r="29" spans="2:45">
      <c r="B29">
        <v>65</v>
      </c>
      <c r="S29">
        <v>0.32</v>
      </c>
      <c r="T29">
        <v>0.35</v>
      </c>
      <c r="U29">
        <v>0.3</v>
      </c>
      <c r="V29">
        <v>0.13</v>
      </c>
      <c r="W29">
        <v>0.26</v>
      </c>
      <c r="X29">
        <v>0.3589</v>
      </c>
      <c r="Y29" s="6">
        <f t="shared" si="32"/>
        <v>22164.74</v>
      </c>
      <c r="Z29" s="6">
        <f t="shared" si="33"/>
        <v>44329.48</v>
      </c>
      <c r="AA29" s="6">
        <f t="shared" si="34"/>
        <v>61191.732199999999</v>
      </c>
      <c r="AB29" s="6">
        <f t="shared" si="35"/>
        <v>42812.0478</v>
      </c>
      <c r="AC29" s="8">
        <f t="shared" si="36"/>
        <v>0.25109999999999999</v>
      </c>
      <c r="AD29">
        <v>0.13</v>
      </c>
      <c r="AE29">
        <v>0.26</v>
      </c>
      <c r="AF29">
        <v>0.3589</v>
      </c>
      <c r="AG29" s="6">
        <f t="shared" si="37"/>
        <v>17303.2405</v>
      </c>
      <c r="AH29" s="6">
        <f t="shared" si="38"/>
        <v>34606.481</v>
      </c>
      <c r="AI29" s="6">
        <f t="shared" si="39"/>
        <v>47770.253965000004</v>
      </c>
      <c r="AJ29" s="6">
        <f t="shared" si="40"/>
        <v>70818.024534999975</v>
      </c>
      <c r="AK29" s="8">
        <f t="shared" si="41"/>
        <v>0.41535985486633259</v>
      </c>
      <c r="AL29">
        <v>0.13</v>
      </c>
      <c r="AM29">
        <v>0.26</v>
      </c>
      <c r="AN29">
        <v>0.3589</v>
      </c>
      <c r="AO29" s="6">
        <f t="shared" si="42"/>
        <v>19948.266000000003</v>
      </c>
      <c r="AP29" s="6">
        <f t="shared" si="43"/>
        <v>39896.532000000007</v>
      </c>
      <c r="AQ29" s="6">
        <f t="shared" si="44"/>
        <v>55072.558980000002</v>
      </c>
      <c r="AR29" s="6">
        <f t="shared" si="45"/>
        <v>55580.643019999989</v>
      </c>
      <c r="AS29" s="8">
        <f t="shared" si="46"/>
        <v>0.32598999999999995</v>
      </c>
    </row>
    <row r="30" spans="2:45">
      <c r="B30">
        <v>70</v>
      </c>
      <c r="S30">
        <v>0.32</v>
      </c>
      <c r="T30">
        <v>0.35</v>
      </c>
      <c r="U30">
        <v>0.3</v>
      </c>
      <c r="V30">
        <v>0.13</v>
      </c>
      <c r="W30">
        <v>0.26</v>
      </c>
      <c r="X30">
        <v>0.3589</v>
      </c>
      <c r="Y30" s="6">
        <f t="shared" si="32"/>
        <v>12700.87</v>
      </c>
      <c r="Z30" s="6">
        <f t="shared" si="33"/>
        <v>25401.74</v>
      </c>
      <c r="AA30" s="6">
        <f t="shared" si="34"/>
        <v>35064.1711</v>
      </c>
      <c r="AB30" s="6">
        <f t="shared" si="35"/>
        <v>24532.2189</v>
      </c>
      <c r="AC30" s="8">
        <f t="shared" si="36"/>
        <v>0.25109999999999999</v>
      </c>
      <c r="AD30">
        <v>0.13</v>
      </c>
      <c r="AE30">
        <v>0.26</v>
      </c>
      <c r="AF30">
        <v>0.3589</v>
      </c>
      <c r="AG30" s="6">
        <f t="shared" si="37"/>
        <v>10266.85686</v>
      </c>
      <c r="AH30" s="6">
        <f t="shared" si="38"/>
        <v>20533.71372</v>
      </c>
      <c r="AI30" s="6">
        <f t="shared" si="39"/>
        <v>28344.422515800001</v>
      </c>
      <c r="AJ30" s="6">
        <f t="shared" si="40"/>
        <v>38554.006904199996</v>
      </c>
      <c r="AK30" s="8">
        <f t="shared" si="41"/>
        <v>0.39462028172448027</v>
      </c>
      <c r="AL30">
        <v>0.13</v>
      </c>
      <c r="AM30">
        <v>0.26</v>
      </c>
      <c r="AN30">
        <v>0.3589</v>
      </c>
      <c r="AO30" s="6">
        <f t="shared" si="42"/>
        <v>11430.783000000001</v>
      </c>
      <c r="AP30" s="6">
        <f t="shared" si="43"/>
        <v>22861.566000000003</v>
      </c>
      <c r="AQ30" s="6">
        <f t="shared" si="44"/>
        <v>31557.753990000001</v>
      </c>
      <c r="AR30" s="6">
        <f t="shared" si="45"/>
        <v>31848.897009999997</v>
      </c>
      <c r="AS30" s="8">
        <f t="shared" si="46"/>
        <v>0.32598999999999995</v>
      </c>
    </row>
    <row r="31" spans="2:45">
      <c r="B31">
        <v>75</v>
      </c>
      <c r="S31">
        <v>0.32</v>
      </c>
      <c r="T31">
        <v>0.35</v>
      </c>
      <c r="U31">
        <v>0.3</v>
      </c>
      <c r="V31">
        <v>0.13</v>
      </c>
      <c r="W31">
        <v>0.26</v>
      </c>
      <c r="X31">
        <v>0.3589</v>
      </c>
      <c r="Y31" s="6">
        <f t="shared" si="32"/>
        <v>9993.880000000001</v>
      </c>
      <c r="Z31" s="6">
        <f t="shared" si="33"/>
        <v>19987.760000000002</v>
      </c>
      <c r="AA31" s="6">
        <f t="shared" si="34"/>
        <v>27590.796399999999</v>
      </c>
      <c r="AB31" s="6">
        <f t="shared" si="35"/>
        <v>19303.563599999994</v>
      </c>
      <c r="AC31" s="8">
        <f t="shared" si="36"/>
        <v>0.25109999999999993</v>
      </c>
      <c r="AD31">
        <v>0.13</v>
      </c>
      <c r="AE31">
        <v>0.26</v>
      </c>
      <c r="AF31">
        <v>0.3589</v>
      </c>
      <c r="AG31" s="6">
        <f t="shared" si="37"/>
        <v>7445.4409900000001</v>
      </c>
      <c r="AH31" s="6">
        <f t="shared" si="38"/>
        <v>14890.88198</v>
      </c>
      <c r="AI31" s="6">
        <f t="shared" si="39"/>
        <v>20555.144394700001</v>
      </c>
      <c r="AJ31" s="6">
        <f t="shared" si="40"/>
        <v>33984.532635299998</v>
      </c>
      <c r="AK31" s="8">
        <f t="shared" si="41"/>
        <v>0.44206947077501429</v>
      </c>
      <c r="AL31">
        <v>0.13</v>
      </c>
      <c r="AM31">
        <v>0.26</v>
      </c>
      <c r="AN31">
        <v>0.3589</v>
      </c>
      <c r="AO31" s="6">
        <f t="shared" si="42"/>
        <v>8994.492000000002</v>
      </c>
      <c r="AP31" s="6">
        <f t="shared" si="43"/>
        <v>17988.984000000004</v>
      </c>
      <c r="AQ31" s="6">
        <f t="shared" si="44"/>
        <v>24831.716760000003</v>
      </c>
      <c r="AR31" s="6">
        <f t="shared" si="45"/>
        <v>25060.807239999995</v>
      </c>
      <c r="AS31" s="8">
        <f t="shared" si="46"/>
        <v>0.32598999999999995</v>
      </c>
    </row>
    <row r="32" spans="2:45">
      <c r="B32">
        <v>80</v>
      </c>
      <c r="S32">
        <v>0.32</v>
      </c>
      <c r="T32">
        <v>0.35</v>
      </c>
      <c r="U32">
        <v>0.3</v>
      </c>
      <c r="V32">
        <v>0.13</v>
      </c>
      <c r="W32">
        <v>0.26</v>
      </c>
      <c r="X32">
        <v>0.3589</v>
      </c>
      <c r="Y32" s="6">
        <f t="shared" si="32"/>
        <v>13999.18</v>
      </c>
      <c r="Z32" s="6">
        <f t="shared" si="33"/>
        <v>27998.36</v>
      </c>
      <c r="AA32" s="6">
        <f t="shared" si="34"/>
        <v>38648.505400000002</v>
      </c>
      <c r="AB32" s="6">
        <f t="shared" si="35"/>
        <v>27039.954600000005</v>
      </c>
      <c r="AC32" s="8">
        <f t="shared" si="36"/>
        <v>0.25110000000000005</v>
      </c>
      <c r="AD32">
        <v>0.13</v>
      </c>
      <c r="AE32">
        <v>0.26</v>
      </c>
      <c r="AF32">
        <v>0.3589</v>
      </c>
      <c r="AG32" s="6">
        <f t="shared" si="37"/>
        <v>8501.8157900000006</v>
      </c>
      <c r="AH32" s="6">
        <f t="shared" si="38"/>
        <v>17003.631580000001</v>
      </c>
      <c r="AI32" s="6">
        <f t="shared" si="39"/>
        <v>23471.5514387</v>
      </c>
      <c r="AJ32" s="6">
        <f t="shared" si="40"/>
        <v>58709.001191300005</v>
      </c>
      <c r="AK32" s="8">
        <f t="shared" si="41"/>
        <v>0.54518694344018725</v>
      </c>
      <c r="AL32">
        <v>0.13</v>
      </c>
      <c r="AM32">
        <v>0.26</v>
      </c>
      <c r="AN32">
        <v>0.3589</v>
      </c>
      <c r="AO32" s="6">
        <f t="shared" si="42"/>
        <v>12599.262000000002</v>
      </c>
      <c r="AP32" s="6">
        <f t="shared" si="43"/>
        <v>25198.524000000005</v>
      </c>
      <c r="AQ32" s="6">
        <f t="shared" si="44"/>
        <v>34783.654860000002</v>
      </c>
      <c r="AR32" s="6">
        <f t="shared" si="45"/>
        <v>35104.55913999999</v>
      </c>
      <c r="AS32" s="8">
        <f t="shared" si="46"/>
        <v>0.32598999999999989</v>
      </c>
    </row>
    <row r="33" spans="22:45">
      <c r="V33" s="9"/>
      <c r="W33" s="9"/>
      <c r="X33" s="9"/>
      <c r="Y33" s="10">
        <f>SUM(Y20:Y32)</f>
        <v>756818.554</v>
      </c>
      <c r="Z33" s="10">
        <f t="shared" ref="Z33:AB33" si="47">SUM(Z20:Z32)</f>
        <v>565025.94999999995</v>
      </c>
      <c r="AA33" s="10">
        <f t="shared" si="47"/>
        <v>416255.53279999999</v>
      </c>
      <c r="AB33" s="10">
        <f t="shared" si="47"/>
        <v>440847.9632</v>
      </c>
      <c r="AC33" s="8">
        <f>AB33/J15</f>
        <v>0.20232147036092646</v>
      </c>
      <c r="AD33" s="9"/>
      <c r="AE33" s="9"/>
      <c r="AF33" s="9"/>
      <c r="AG33" s="10">
        <f>SUM(AG20:AG32)</f>
        <v>574945.88530000008</v>
      </c>
      <c r="AH33" s="10">
        <f t="shared" ref="AH33:AJ33" si="48">SUM(AH20:AH32)</f>
        <v>387181.13101000001</v>
      </c>
      <c r="AI33" s="10">
        <f t="shared" si="48"/>
        <v>454600.35535919998</v>
      </c>
      <c r="AJ33" s="10">
        <f t="shared" si="48"/>
        <v>762220.62833079975</v>
      </c>
      <c r="AK33" s="8">
        <f>AJ33/J15</f>
        <v>0.34981129808090866</v>
      </c>
      <c r="AL33" s="9"/>
      <c r="AM33" s="9"/>
      <c r="AN33" s="9"/>
      <c r="AO33" s="10">
        <f>SUM(AO20:AO32)</f>
        <v>710282.55560000008</v>
      </c>
      <c r="AP33" s="10">
        <f t="shared" ref="AP33:AR33" si="49">SUM(AP20:AP32)</f>
        <v>484378.54849999992</v>
      </c>
      <c r="AQ33" s="10">
        <f t="shared" si="49"/>
        <v>569036.367478</v>
      </c>
      <c r="AR33" s="10">
        <f t="shared" si="49"/>
        <v>415250.52842199989</v>
      </c>
      <c r="AS33" s="8">
        <f t="shared" si="46"/>
        <v>0.19057385877129693</v>
      </c>
    </row>
    <row r="34" spans="22:45">
      <c r="Y34" s="13">
        <f t="shared" ref="Y34:AB34" si="50">Y33/$J$15</f>
        <v>0.34733208594239057</v>
      </c>
      <c r="Z34" s="13">
        <f t="shared" si="50"/>
        <v>0.2593113511657919</v>
      </c>
      <c r="AA34" s="13">
        <f t="shared" si="50"/>
        <v>0.19103509253089104</v>
      </c>
      <c r="AB34" s="13">
        <f t="shared" si="50"/>
        <v>0.20232147036092646</v>
      </c>
      <c r="AG34" s="13">
        <f t="shared" ref="AG34:AJ34" si="51">AG33/$J$15</f>
        <v>0.26386397715778442</v>
      </c>
      <c r="AH34" s="13">
        <f t="shared" si="51"/>
        <v>0.17769177190552507</v>
      </c>
      <c r="AI34" s="13">
        <f t="shared" si="51"/>
        <v>0.20863295285578176</v>
      </c>
      <c r="AJ34" s="13">
        <f t="shared" si="51"/>
        <v>0.34981129808090866</v>
      </c>
      <c r="AO34" s="13">
        <f t="shared" ref="AO34:AR34" si="52">AO33/$J$15</f>
        <v>0.32597499141787695</v>
      </c>
      <c r="AP34" s="13">
        <f t="shared" si="52"/>
        <v>0.22229926941808612</v>
      </c>
      <c r="AQ34" s="13">
        <f t="shared" si="52"/>
        <v>0.26115188039274001</v>
      </c>
      <c r="AR34" s="13">
        <f t="shared" si="52"/>
        <v>0.19057385877129693</v>
      </c>
    </row>
    <row r="35" spans="22:45">
      <c r="Y35" s="30" t="s">
        <v>35</v>
      </c>
      <c r="Z35" s="30"/>
      <c r="AA35" s="30"/>
      <c r="AB35" s="30"/>
      <c r="AC35" s="30"/>
      <c r="AG35" s="30" t="s">
        <v>35</v>
      </c>
      <c r="AH35" s="30"/>
      <c r="AI35" s="30"/>
      <c r="AJ35" s="30"/>
      <c r="AK35" s="30"/>
      <c r="AO35" s="30" t="s">
        <v>35</v>
      </c>
      <c r="AP35" s="30"/>
      <c r="AQ35" s="30"/>
      <c r="AR35" s="30"/>
      <c r="AS35" s="30"/>
    </row>
    <row r="36" spans="22:45">
      <c r="Y36" t="s">
        <v>41</v>
      </c>
      <c r="AG36">
        <v>2016</v>
      </c>
      <c r="AO36">
        <v>2014</v>
      </c>
    </row>
    <row r="48" spans="22:45">
      <c r="AH48" t="str">
        <f>'[1]Sheet1 (2)'!$U$1</f>
        <v>連勝文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291D-2100-9743-8874-FB22976A34CB}">
  <dimension ref="A1:W16"/>
  <sheetViews>
    <sheetView tabSelected="1" topLeftCell="F1" workbookViewId="0">
      <selection activeCell="T1" sqref="T1:W14"/>
    </sheetView>
  </sheetViews>
  <sheetFormatPr baseColWidth="10" defaultRowHeight="14"/>
  <cols>
    <col min="1" max="1" width="4.3984375" bestFit="1" customWidth="1"/>
    <col min="2" max="2" width="5.3984375" bestFit="1" customWidth="1"/>
    <col min="3" max="3" width="19.19921875" bestFit="1" customWidth="1"/>
    <col min="4" max="4" width="9.3984375" bestFit="1" customWidth="1"/>
    <col min="5" max="5" width="10.19921875" bestFit="1" customWidth="1"/>
    <col min="6" max="6" width="12.59765625" bestFit="1" customWidth="1"/>
    <col min="7" max="7" width="10.796875" bestFit="1" customWidth="1"/>
    <col min="9" max="9" width="11.19921875" bestFit="1" customWidth="1"/>
    <col min="10" max="10" width="9.3984375" bestFit="1" customWidth="1"/>
    <col min="11" max="14" width="9" bestFit="1" customWidth="1"/>
    <col min="16" max="16" width="13.3984375" bestFit="1" customWidth="1"/>
    <col min="17" max="17" width="22.796875" bestFit="1" customWidth="1"/>
    <col min="18" max="18" width="9" bestFit="1" customWidth="1"/>
    <col min="20" max="22" width="13.3984375" bestFit="1" customWidth="1"/>
  </cols>
  <sheetData>
    <row r="1" spans="1:23" ht="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6</v>
      </c>
      <c r="H1" s="4" t="s">
        <v>7</v>
      </c>
      <c r="I1" s="3" t="s">
        <v>5</v>
      </c>
      <c r="J1" s="3" t="s">
        <v>8</v>
      </c>
      <c r="K1" s="3" t="s">
        <v>9</v>
      </c>
      <c r="L1" s="3" t="s">
        <v>12</v>
      </c>
      <c r="M1" s="3" t="s">
        <v>34</v>
      </c>
      <c r="N1" s="3" t="s">
        <v>13</v>
      </c>
      <c r="P1" s="3" t="s">
        <v>54</v>
      </c>
      <c r="Q1" s="2" t="s">
        <v>53</v>
      </c>
      <c r="R1" s="2" t="s">
        <v>55</v>
      </c>
      <c r="T1" s="32" t="s">
        <v>56</v>
      </c>
      <c r="U1" s="32" t="s">
        <v>57</v>
      </c>
      <c r="V1" s="32" t="s">
        <v>58</v>
      </c>
      <c r="W1" s="32" t="s">
        <v>59</v>
      </c>
    </row>
    <row r="2" spans="1:23">
      <c r="A2" s="1">
        <v>1</v>
      </c>
      <c r="B2">
        <v>20</v>
      </c>
      <c r="C2">
        <v>75112</v>
      </c>
      <c r="D2">
        <v>70544</v>
      </c>
      <c r="E2">
        <v>63.2</v>
      </c>
      <c r="F2">
        <v>66.5</v>
      </c>
      <c r="G2" s="6">
        <v>47470.784000000007</v>
      </c>
      <c r="H2" s="6">
        <v>46911.76</v>
      </c>
      <c r="I2" s="6">
        <f>SUM(G2:H2)</f>
        <v>94382.544000000009</v>
      </c>
      <c r="J2">
        <f>SUM(C2:D2)</f>
        <v>145656</v>
      </c>
      <c r="K2" s="8">
        <f>I2/J2</f>
        <v>0.64798253419014673</v>
      </c>
      <c r="M2">
        <v>0.16</v>
      </c>
      <c r="N2">
        <v>0.11</v>
      </c>
      <c r="P2">
        <f>M2</f>
        <v>0.16</v>
      </c>
      <c r="Q2">
        <f>N2</f>
        <v>0.11</v>
      </c>
      <c r="R2">
        <f>1-Q2-P2</f>
        <v>0.73</v>
      </c>
      <c r="T2" s="6">
        <f>P2*$I2</f>
        <v>15101.207040000001</v>
      </c>
      <c r="U2" s="6">
        <f>Q2*$I2</f>
        <v>10382.07984</v>
      </c>
      <c r="V2" s="6">
        <f>R2*$I2</f>
        <v>68899.257120000009</v>
      </c>
      <c r="W2" s="6">
        <f>J2-T2-U2-V2</f>
        <v>51273.455999999976</v>
      </c>
    </row>
    <row r="3" spans="1:23">
      <c r="A3" s="1">
        <v>3</v>
      </c>
      <c r="B3">
        <v>25</v>
      </c>
      <c r="C3">
        <v>77563</v>
      </c>
      <c r="D3">
        <v>75878</v>
      </c>
      <c r="E3">
        <v>61.4</v>
      </c>
      <c r="F3">
        <v>63.5</v>
      </c>
      <c r="G3" s="6">
        <v>47623.682000000001</v>
      </c>
      <c r="H3" s="6">
        <v>48182.53</v>
      </c>
      <c r="I3" s="6">
        <f t="shared" ref="I3:I14" si="0">SUM(G3:H3)</f>
        <v>95806.212</v>
      </c>
      <c r="J3">
        <f t="shared" ref="J3:J14" si="1">SUM(C3:D3)</f>
        <v>153441</v>
      </c>
      <c r="K3" s="8">
        <f t="shared" ref="K3:K15" si="2">I3/J3</f>
        <v>0.62438469509453143</v>
      </c>
      <c r="M3">
        <v>0.16</v>
      </c>
      <c r="N3">
        <v>0.11</v>
      </c>
      <c r="P3">
        <f t="shared" ref="P3:P14" si="3">M3</f>
        <v>0.16</v>
      </c>
      <c r="Q3">
        <f t="shared" ref="Q3:Q4" si="4">N3</f>
        <v>0.11</v>
      </c>
      <c r="R3">
        <f t="shared" ref="R3:R14" si="5">1-Q3-P3</f>
        <v>0.73</v>
      </c>
      <c r="T3" s="6">
        <f t="shared" ref="T3:T14" si="6">P3*$I3</f>
        <v>15328.993920000001</v>
      </c>
      <c r="U3" s="6">
        <f t="shared" ref="U3:U14" si="7">Q3*$I3</f>
        <v>10538.68332</v>
      </c>
      <c r="V3" s="6">
        <f t="shared" ref="V3:V14" si="8">R3*$I3</f>
        <v>69938.534759999995</v>
      </c>
      <c r="W3" s="6">
        <f t="shared" ref="W3:W15" si="9">J3-T3-U3-V3</f>
        <v>57634.788</v>
      </c>
    </row>
    <row r="4" spans="1:23">
      <c r="A4" s="1">
        <v>5</v>
      </c>
      <c r="B4">
        <v>30</v>
      </c>
      <c r="C4">
        <v>85936</v>
      </c>
      <c r="D4">
        <v>96102</v>
      </c>
      <c r="E4">
        <v>60.5</v>
      </c>
      <c r="F4">
        <v>66.099999999999994</v>
      </c>
      <c r="G4" s="6">
        <v>51991.28</v>
      </c>
      <c r="H4" s="6">
        <v>63523.421999999991</v>
      </c>
      <c r="I4" s="6">
        <f t="shared" si="0"/>
        <v>115514.70199999999</v>
      </c>
      <c r="J4">
        <f t="shared" si="1"/>
        <v>182038</v>
      </c>
      <c r="K4" s="8">
        <f t="shared" si="2"/>
        <v>0.63456367351871579</v>
      </c>
      <c r="M4">
        <v>0.22</v>
      </c>
      <c r="N4">
        <v>0.08</v>
      </c>
      <c r="P4">
        <f t="shared" si="3"/>
        <v>0.22</v>
      </c>
      <c r="Q4">
        <f t="shared" si="4"/>
        <v>0.08</v>
      </c>
      <c r="R4">
        <f t="shared" si="5"/>
        <v>0.70000000000000007</v>
      </c>
      <c r="T4" s="6">
        <f t="shared" si="6"/>
        <v>25413.234439999997</v>
      </c>
      <c r="U4" s="6">
        <f t="shared" si="7"/>
        <v>9241.1761599999991</v>
      </c>
      <c r="V4" s="6">
        <f t="shared" si="8"/>
        <v>80860.291400000002</v>
      </c>
      <c r="W4" s="6">
        <f t="shared" si="9"/>
        <v>66523.297999999995</v>
      </c>
    </row>
    <row r="5" spans="1:23">
      <c r="A5" s="1">
        <v>7</v>
      </c>
      <c r="B5">
        <v>35</v>
      </c>
      <c r="C5">
        <v>110995</v>
      </c>
      <c r="D5">
        <v>125472</v>
      </c>
      <c r="E5">
        <v>63.2</v>
      </c>
      <c r="F5">
        <v>64.5</v>
      </c>
      <c r="G5" s="6">
        <v>70148.84</v>
      </c>
      <c r="H5" s="6">
        <v>80929.440000000002</v>
      </c>
      <c r="I5" s="6">
        <f t="shared" si="0"/>
        <v>151078.28</v>
      </c>
      <c r="J5">
        <f t="shared" si="1"/>
        <v>236467</v>
      </c>
      <c r="K5" s="8">
        <f t="shared" si="2"/>
        <v>0.63889794347625672</v>
      </c>
      <c r="L5">
        <v>0.3589</v>
      </c>
      <c r="M5">
        <v>0.22</v>
      </c>
      <c r="N5">
        <v>0.08</v>
      </c>
      <c r="P5">
        <f t="shared" si="3"/>
        <v>0.22</v>
      </c>
      <c r="Q5">
        <f>L5</f>
        <v>0.3589</v>
      </c>
      <c r="R5">
        <f t="shared" si="5"/>
        <v>0.42110000000000003</v>
      </c>
      <c r="T5" s="6">
        <f t="shared" si="6"/>
        <v>33237.221599999997</v>
      </c>
      <c r="U5" s="6">
        <f t="shared" si="7"/>
        <v>54221.994692</v>
      </c>
      <c r="V5" s="6">
        <f t="shared" si="8"/>
        <v>63619.063708000001</v>
      </c>
      <c r="W5" s="6">
        <f t="shared" si="9"/>
        <v>85388.72</v>
      </c>
    </row>
    <row r="6" spans="1:23">
      <c r="A6" s="1">
        <v>9</v>
      </c>
      <c r="B6">
        <v>40</v>
      </c>
      <c r="C6">
        <v>99979</v>
      </c>
      <c r="D6">
        <v>114473</v>
      </c>
      <c r="E6">
        <v>59.7</v>
      </c>
      <c r="F6">
        <v>63.6</v>
      </c>
      <c r="G6" s="6">
        <v>59687.463000000011</v>
      </c>
      <c r="H6" s="6">
        <v>72804.827999999994</v>
      </c>
      <c r="I6" s="6">
        <f t="shared" si="0"/>
        <v>132492.291</v>
      </c>
      <c r="J6">
        <f t="shared" si="1"/>
        <v>214452</v>
      </c>
      <c r="K6" s="8">
        <f t="shared" si="2"/>
        <v>0.61781793128532259</v>
      </c>
      <c r="L6">
        <v>0.3589</v>
      </c>
      <c r="M6">
        <v>0.34</v>
      </c>
      <c r="N6">
        <v>7.0000000000000007E-2</v>
      </c>
      <c r="P6">
        <f t="shared" si="3"/>
        <v>0.34</v>
      </c>
      <c r="Q6">
        <f t="shared" ref="Q6:Q14" si="10">L6</f>
        <v>0.3589</v>
      </c>
      <c r="R6">
        <f t="shared" si="5"/>
        <v>0.30109999999999998</v>
      </c>
      <c r="T6" s="6">
        <f t="shared" si="6"/>
        <v>45047.378940000002</v>
      </c>
      <c r="U6" s="6">
        <f t="shared" si="7"/>
        <v>47551.483239900001</v>
      </c>
      <c r="V6" s="6">
        <f t="shared" si="8"/>
        <v>39893.428820099994</v>
      </c>
      <c r="W6" s="6">
        <f t="shared" si="9"/>
        <v>81959.709000000003</v>
      </c>
    </row>
    <row r="7" spans="1:23">
      <c r="A7" s="1">
        <v>11</v>
      </c>
      <c r="B7">
        <v>45</v>
      </c>
      <c r="C7">
        <v>92548</v>
      </c>
      <c r="D7">
        <v>107549</v>
      </c>
      <c r="E7">
        <v>64.599999999999994</v>
      </c>
      <c r="F7">
        <v>71.2</v>
      </c>
      <c r="G7" s="6">
        <v>59786.008000000002</v>
      </c>
      <c r="H7" s="6">
        <v>76574.888000000006</v>
      </c>
      <c r="I7" s="6">
        <f t="shared" si="0"/>
        <v>136360.89600000001</v>
      </c>
      <c r="J7">
        <f t="shared" si="1"/>
        <v>200097</v>
      </c>
      <c r="K7" s="8">
        <f t="shared" si="2"/>
        <v>0.68147396512691349</v>
      </c>
      <c r="L7">
        <v>0.3589</v>
      </c>
      <c r="M7">
        <v>0.34</v>
      </c>
      <c r="N7">
        <v>7.0000000000000007E-2</v>
      </c>
      <c r="P7">
        <f t="shared" si="3"/>
        <v>0.34</v>
      </c>
      <c r="Q7">
        <f t="shared" si="10"/>
        <v>0.3589</v>
      </c>
      <c r="R7">
        <f t="shared" si="5"/>
        <v>0.30109999999999998</v>
      </c>
      <c r="T7" s="6">
        <f t="shared" si="6"/>
        <v>46362.704640000004</v>
      </c>
      <c r="U7" s="6">
        <f t="shared" si="7"/>
        <v>48939.925574400004</v>
      </c>
      <c r="V7" s="6">
        <f t="shared" si="8"/>
        <v>41058.265785600001</v>
      </c>
      <c r="W7" s="6">
        <f t="shared" si="9"/>
        <v>63736.103999999992</v>
      </c>
    </row>
    <row r="8" spans="1:23">
      <c r="A8" s="1">
        <v>13</v>
      </c>
      <c r="B8">
        <v>50</v>
      </c>
      <c r="C8">
        <v>92256</v>
      </c>
      <c r="D8">
        <v>106787</v>
      </c>
      <c r="E8">
        <v>62.7</v>
      </c>
      <c r="F8">
        <v>72.900000000000006</v>
      </c>
      <c r="G8" s="6">
        <v>57844.512000000002</v>
      </c>
      <c r="H8" s="6">
        <v>77847.723000000013</v>
      </c>
      <c r="I8" s="6">
        <f t="shared" si="0"/>
        <v>135692.23500000002</v>
      </c>
      <c r="J8">
        <f t="shared" si="1"/>
        <v>199043</v>
      </c>
      <c r="K8" s="8">
        <f t="shared" si="2"/>
        <v>0.68172322061062185</v>
      </c>
      <c r="L8">
        <v>0.3589</v>
      </c>
      <c r="M8">
        <v>0.28999999999999998</v>
      </c>
      <c r="N8">
        <v>0.12</v>
      </c>
      <c r="P8">
        <f t="shared" si="3"/>
        <v>0.28999999999999998</v>
      </c>
      <c r="Q8">
        <f t="shared" si="10"/>
        <v>0.3589</v>
      </c>
      <c r="R8">
        <f t="shared" si="5"/>
        <v>0.35110000000000002</v>
      </c>
      <c r="T8" s="6">
        <f t="shared" si="6"/>
        <v>39350.748149999999</v>
      </c>
      <c r="U8" s="6">
        <f t="shared" si="7"/>
        <v>48699.943141500007</v>
      </c>
      <c r="V8" s="6">
        <f t="shared" si="8"/>
        <v>47641.543708500009</v>
      </c>
      <c r="W8" s="6">
        <f t="shared" si="9"/>
        <v>63350.764999999992</v>
      </c>
    </row>
    <row r="9" spans="1:23">
      <c r="A9" s="1">
        <v>15</v>
      </c>
      <c r="B9">
        <v>55</v>
      </c>
      <c r="C9">
        <v>92784</v>
      </c>
      <c r="D9">
        <v>107688</v>
      </c>
      <c r="E9">
        <v>69.900000000000006</v>
      </c>
      <c r="F9">
        <v>73.599999999999994</v>
      </c>
      <c r="G9" s="6">
        <v>64856.016000000003</v>
      </c>
      <c r="H9" s="6">
        <v>79258.368000000002</v>
      </c>
      <c r="I9" s="6">
        <f t="shared" si="0"/>
        <v>144114.38400000002</v>
      </c>
      <c r="J9">
        <f t="shared" si="1"/>
        <v>200472</v>
      </c>
      <c r="K9" s="8">
        <f t="shared" si="2"/>
        <v>0.7188753741170838</v>
      </c>
      <c r="L9">
        <v>0.3589</v>
      </c>
      <c r="M9">
        <v>0.28999999999999998</v>
      </c>
      <c r="N9">
        <v>0.12</v>
      </c>
      <c r="P9">
        <f t="shared" si="3"/>
        <v>0.28999999999999998</v>
      </c>
      <c r="Q9">
        <f t="shared" si="10"/>
        <v>0.3589</v>
      </c>
      <c r="R9">
        <f t="shared" si="5"/>
        <v>0.35110000000000002</v>
      </c>
      <c r="T9" s="6">
        <f t="shared" si="6"/>
        <v>41793.17136</v>
      </c>
      <c r="U9" s="6">
        <f t="shared" si="7"/>
        <v>51722.652417600009</v>
      </c>
      <c r="V9" s="6">
        <f t="shared" si="8"/>
        <v>50598.56022240001</v>
      </c>
      <c r="W9" s="6">
        <f t="shared" si="9"/>
        <v>56357.615999999973</v>
      </c>
    </row>
    <row r="10" spans="1:23">
      <c r="A10" s="1">
        <v>17</v>
      </c>
      <c r="B10">
        <v>60</v>
      </c>
      <c r="C10">
        <v>90161</v>
      </c>
      <c r="D10">
        <v>104362</v>
      </c>
      <c r="E10">
        <v>76.2</v>
      </c>
      <c r="F10">
        <v>76.099999999999994</v>
      </c>
      <c r="G10" s="6">
        <v>68702.682000000001</v>
      </c>
      <c r="H10" s="6">
        <v>79419.481999999989</v>
      </c>
      <c r="I10" s="6">
        <f t="shared" si="0"/>
        <v>148122.16399999999</v>
      </c>
      <c r="J10">
        <f t="shared" si="1"/>
        <v>194523</v>
      </c>
      <c r="K10" s="8">
        <f t="shared" si="2"/>
        <v>0.76146349788970968</v>
      </c>
      <c r="L10">
        <v>0.3589</v>
      </c>
      <c r="M10">
        <v>0.26</v>
      </c>
      <c r="N10">
        <v>0.2</v>
      </c>
      <c r="P10">
        <f t="shared" si="3"/>
        <v>0.26</v>
      </c>
      <c r="Q10">
        <f t="shared" si="10"/>
        <v>0.3589</v>
      </c>
      <c r="R10">
        <f t="shared" si="5"/>
        <v>0.38109999999999999</v>
      </c>
      <c r="T10" s="6">
        <f t="shared" si="6"/>
        <v>38511.762640000001</v>
      </c>
      <c r="U10" s="6">
        <f t="shared" si="7"/>
        <v>53161.044659599997</v>
      </c>
      <c r="V10" s="6">
        <f t="shared" si="8"/>
        <v>56449.356700399992</v>
      </c>
      <c r="W10" s="6">
        <f t="shared" si="9"/>
        <v>46400.83600000001</v>
      </c>
    </row>
    <row r="11" spans="1:23">
      <c r="A11" s="1">
        <v>19</v>
      </c>
      <c r="B11">
        <v>65</v>
      </c>
      <c r="C11">
        <v>78113</v>
      </c>
      <c r="D11">
        <v>92385</v>
      </c>
      <c r="E11">
        <v>78.5</v>
      </c>
      <c r="F11">
        <v>77.7</v>
      </c>
      <c r="G11" s="6">
        <v>61318.705000000002</v>
      </c>
      <c r="H11" s="6">
        <v>71783.145000000004</v>
      </c>
      <c r="I11" s="6">
        <f t="shared" si="0"/>
        <v>133101.85</v>
      </c>
      <c r="J11">
        <f t="shared" si="1"/>
        <v>170498</v>
      </c>
      <c r="K11" s="8">
        <f t="shared" si="2"/>
        <v>0.78066516909289263</v>
      </c>
      <c r="L11">
        <v>0.3589</v>
      </c>
      <c r="M11">
        <v>0.26</v>
      </c>
      <c r="N11">
        <v>0.2</v>
      </c>
      <c r="P11">
        <f t="shared" si="3"/>
        <v>0.26</v>
      </c>
      <c r="Q11">
        <f t="shared" si="10"/>
        <v>0.3589</v>
      </c>
      <c r="R11">
        <f t="shared" si="5"/>
        <v>0.38109999999999999</v>
      </c>
      <c r="T11" s="6">
        <f t="shared" si="6"/>
        <v>34606.481</v>
      </c>
      <c r="U11" s="6">
        <f t="shared" si="7"/>
        <v>47770.253965000004</v>
      </c>
      <c r="V11" s="6">
        <f t="shared" si="8"/>
        <v>50725.115035000003</v>
      </c>
      <c r="W11" s="6">
        <f t="shared" si="9"/>
        <v>37396.149999999987</v>
      </c>
    </row>
    <row r="12" spans="1:23">
      <c r="A12" s="1">
        <v>21</v>
      </c>
      <c r="B12">
        <v>70</v>
      </c>
      <c r="C12">
        <v>44243</v>
      </c>
      <c r="D12">
        <v>53456</v>
      </c>
      <c r="E12">
        <v>81</v>
      </c>
      <c r="F12">
        <v>80.7</v>
      </c>
      <c r="G12" s="6">
        <v>35836.83</v>
      </c>
      <c r="H12" s="6">
        <v>43138.991999999998</v>
      </c>
      <c r="I12" s="6">
        <f t="shared" si="0"/>
        <v>78975.822</v>
      </c>
      <c r="J12">
        <f t="shared" si="1"/>
        <v>97699</v>
      </c>
      <c r="K12" s="8">
        <f t="shared" si="2"/>
        <v>0.80835855024104653</v>
      </c>
      <c r="L12">
        <v>0.3589</v>
      </c>
      <c r="M12">
        <v>0.26</v>
      </c>
      <c r="N12">
        <v>0.2</v>
      </c>
      <c r="P12">
        <f t="shared" si="3"/>
        <v>0.26</v>
      </c>
      <c r="Q12">
        <f t="shared" si="10"/>
        <v>0.3589</v>
      </c>
      <c r="R12">
        <f t="shared" si="5"/>
        <v>0.38109999999999999</v>
      </c>
      <c r="T12" s="6">
        <f t="shared" si="6"/>
        <v>20533.71372</v>
      </c>
      <c r="U12" s="6">
        <f t="shared" si="7"/>
        <v>28344.422515800001</v>
      </c>
      <c r="V12" s="6">
        <f t="shared" si="8"/>
        <v>30097.6857642</v>
      </c>
      <c r="W12" s="6">
        <f t="shared" si="9"/>
        <v>18723.177999999996</v>
      </c>
    </row>
    <row r="13" spans="1:23">
      <c r="A13" s="1">
        <v>23</v>
      </c>
      <c r="B13">
        <v>75</v>
      </c>
      <c r="C13">
        <v>32947</v>
      </c>
      <c r="D13">
        <v>43929</v>
      </c>
      <c r="E13">
        <v>75.7</v>
      </c>
      <c r="F13">
        <v>73.599999999999994</v>
      </c>
      <c r="G13" s="6">
        <v>24940.879000000001</v>
      </c>
      <c r="H13" s="6">
        <v>32331.743999999999</v>
      </c>
      <c r="I13" s="6">
        <f t="shared" si="0"/>
        <v>57272.623</v>
      </c>
      <c r="J13">
        <f t="shared" si="1"/>
        <v>76876</v>
      </c>
      <c r="K13" s="8">
        <f t="shared" si="2"/>
        <v>0.74500003902388257</v>
      </c>
      <c r="L13">
        <v>0.3589</v>
      </c>
      <c r="M13">
        <v>0.26</v>
      </c>
      <c r="N13">
        <v>0.2</v>
      </c>
      <c r="P13">
        <f t="shared" si="3"/>
        <v>0.26</v>
      </c>
      <c r="Q13">
        <f t="shared" si="10"/>
        <v>0.3589</v>
      </c>
      <c r="R13">
        <f t="shared" si="5"/>
        <v>0.38109999999999999</v>
      </c>
      <c r="T13" s="6">
        <f t="shared" si="6"/>
        <v>14890.88198</v>
      </c>
      <c r="U13" s="6">
        <f t="shared" si="7"/>
        <v>20555.144394700001</v>
      </c>
      <c r="V13" s="6">
        <f t="shared" si="8"/>
        <v>21826.596625300001</v>
      </c>
      <c r="W13" s="6">
        <f t="shared" si="9"/>
        <v>19603.377</v>
      </c>
    </row>
    <row r="14" spans="1:23">
      <c r="A14" s="1">
        <v>25</v>
      </c>
      <c r="B14">
        <v>80</v>
      </c>
      <c r="C14">
        <v>46969</v>
      </c>
      <c r="D14">
        <v>60717</v>
      </c>
      <c r="E14">
        <v>66.2</v>
      </c>
      <c r="F14">
        <v>56.5</v>
      </c>
      <c r="G14" s="6">
        <v>31093.477999999999</v>
      </c>
      <c r="H14" s="6">
        <f>D14*F14/100</f>
        <v>34305.105000000003</v>
      </c>
      <c r="I14" s="6">
        <f t="shared" si="0"/>
        <v>65398.582999999999</v>
      </c>
      <c r="J14">
        <f t="shared" si="1"/>
        <v>107686</v>
      </c>
      <c r="K14" s="8">
        <f t="shared" si="2"/>
        <v>0.60730812733317241</v>
      </c>
      <c r="L14">
        <v>0.3589</v>
      </c>
      <c r="M14">
        <v>0.26</v>
      </c>
      <c r="N14">
        <v>0.2</v>
      </c>
      <c r="P14">
        <f t="shared" si="3"/>
        <v>0.26</v>
      </c>
      <c r="Q14">
        <f t="shared" si="10"/>
        <v>0.3589</v>
      </c>
      <c r="R14">
        <f t="shared" si="5"/>
        <v>0.38109999999999999</v>
      </c>
      <c r="T14" s="6">
        <f t="shared" si="6"/>
        <v>17003.631580000001</v>
      </c>
      <c r="U14" s="6">
        <f t="shared" si="7"/>
        <v>23471.5514387</v>
      </c>
      <c r="V14" s="6">
        <f t="shared" si="8"/>
        <v>24923.399981300001</v>
      </c>
      <c r="W14" s="6">
        <f t="shared" si="9"/>
        <v>42287.417000000001</v>
      </c>
    </row>
    <row r="15" spans="1:23">
      <c r="A15" s="9"/>
      <c r="B15" s="9"/>
      <c r="C15" s="9">
        <f>SUM(C2:C14)</f>
        <v>1019606</v>
      </c>
      <c r="D15" s="9">
        <f>SUM(D2:D14)</f>
        <v>1159342</v>
      </c>
      <c r="E15" s="9"/>
      <c r="F15" s="9"/>
      <c r="G15" s="10">
        <f>SUM(G2:G14)</f>
        <v>681301.15899999987</v>
      </c>
      <c r="H15" s="10">
        <f>SUM(H2:H14)</f>
        <v>807011.42699999991</v>
      </c>
      <c r="I15" s="10">
        <f>SUM(G15:H15)</f>
        <v>1488312.5859999997</v>
      </c>
      <c r="J15" s="9">
        <f>SUM(C15:D15)</f>
        <v>2178948</v>
      </c>
      <c r="K15" s="11">
        <f t="shared" si="2"/>
        <v>0.68304181008449938</v>
      </c>
      <c r="M15" s="9"/>
      <c r="T15" s="6">
        <f>SUM(T2:T14)</f>
        <v>387181.13101000001</v>
      </c>
      <c r="U15" s="6">
        <f>SUM(U2:U14)</f>
        <v>454600.35535919998</v>
      </c>
      <c r="V15" s="6">
        <f>SUM(V2:V14)</f>
        <v>646531.09963080008</v>
      </c>
      <c r="W15" s="6">
        <f t="shared" si="9"/>
        <v>690635.41399999987</v>
      </c>
    </row>
    <row r="16" spans="1:23">
      <c r="C16" t="s">
        <v>39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3759-5E1D-BD42-8A7D-BEE0763D4D81}">
  <dimension ref="A1:R36"/>
  <sheetViews>
    <sheetView workbookViewId="0">
      <selection activeCell="M34" activeCellId="1" sqref="N32 M34"/>
    </sheetView>
  </sheetViews>
  <sheetFormatPr baseColWidth="10" defaultRowHeight="14"/>
  <sheetData>
    <row r="1" spans="1:18" ht="15">
      <c r="B1" s="14">
        <v>145656</v>
      </c>
      <c r="C1" s="14">
        <v>153441</v>
      </c>
      <c r="D1" s="14">
        <v>182038</v>
      </c>
      <c r="E1" s="14">
        <v>236467</v>
      </c>
      <c r="F1" s="14">
        <v>214452</v>
      </c>
      <c r="G1" s="14">
        <v>200097</v>
      </c>
      <c r="H1" s="14">
        <v>199043</v>
      </c>
      <c r="I1" s="14">
        <v>200472</v>
      </c>
      <c r="J1" s="14">
        <v>194523</v>
      </c>
      <c r="K1" s="14">
        <v>170498</v>
      </c>
      <c r="L1" s="14">
        <v>97699</v>
      </c>
      <c r="M1" s="14">
        <v>76876</v>
      </c>
      <c r="N1" s="14">
        <v>50961</v>
      </c>
      <c r="O1" s="14">
        <v>34457</v>
      </c>
      <c r="P1" s="14">
        <v>16899</v>
      </c>
      <c r="Q1" s="14">
        <v>4603</v>
      </c>
      <c r="R1" s="16">
        <v>766</v>
      </c>
    </row>
    <row r="2" spans="1:18" ht="15">
      <c r="B2" s="14">
        <v>145656</v>
      </c>
      <c r="C2" s="14">
        <v>153441</v>
      </c>
      <c r="D2" s="14">
        <v>182038</v>
      </c>
      <c r="E2" s="14">
        <v>236467</v>
      </c>
      <c r="F2" s="14">
        <v>214452</v>
      </c>
      <c r="G2" s="14">
        <v>200097</v>
      </c>
      <c r="H2" s="14">
        <v>199043</v>
      </c>
      <c r="I2" s="14">
        <v>200472</v>
      </c>
      <c r="J2" s="14">
        <v>194523</v>
      </c>
      <c r="K2" s="14">
        <v>170498</v>
      </c>
      <c r="L2" s="14">
        <v>97699</v>
      </c>
      <c r="M2" s="14">
        <v>76876</v>
      </c>
      <c r="N2" s="14">
        <v>50961</v>
      </c>
      <c r="O2" s="14">
        <v>34457</v>
      </c>
      <c r="P2" s="14">
        <v>16899</v>
      </c>
      <c r="Q2" s="14">
        <v>4603</v>
      </c>
      <c r="R2" s="16">
        <v>766</v>
      </c>
    </row>
    <row r="3" spans="1:18" ht="15">
      <c r="B3" s="14">
        <v>75112</v>
      </c>
      <c r="C3" s="14">
        <v>77563</v>
      </c>
      <c r="D3" s="14">
        <v>85936</v>
      </c>
      <c r="E3" s="14">
        <v>110995</v>
      </c>
      <c r="F3" s="14">
        <v>99979</v>
      </c>
      <c r="G3" s="14">
        <v>92548</v>
      </c>
      <c r="H3" s="14">
        <v>92256</v>
      </c>
      <c r="I3" s="14">
        <v>92784</v>
      </c>
      <c r="J3" s="14">
        <v>90161</v>
      </c>
      <c r="K3" s="14">
        <v>78113</v>
      </c>
      <c r="L3" s="14">
        <v>44243</v>
      </c>
      <c r="M3" s="14">
        <v>32947</v>
      </c>
      <c r="N3" s="14">
        <v>20546</v>
      </c>
      <c r="O3" s="14">
        <v>15798</v>
      </c>
      <c r="P3" s="14">
        <v>8041</v>
      </c>
      <c r="Q3" s="14">
        <v>2223</v>
      </c>
      <c r="R3" s="16">
        <v>361</v>
      </c>
    </row>
    <row r="4" spans="1:18" ht="15">
      <c r="B4" s="15">
        <v>70544</v>
      </c>
      <c r="C4" s="15">
        <v>75878</v>
      </c>
      <c r="D4" s="15">
        <v>96102</v>
      </c>
      <c r="E4" s="15">
        <v>125472</v>
      </c>
      <c r="F4" s="15">
        <v>114473</v>
      </c>
      <c r="G4" s="15">
        <v>107549</v>
      </c>
      <c r="H4" s="15">
        <v>106787</v>
      </c>
      <c r="I4" s="15">
        <v>107688</v>
      </c>
      <c r="J4" s="15">
        <v>104362</v>
      </c>
      <c r="K4" s="15">
        <v>92385</v>
      </c>
      <c r="L4" s="15">
        <v>53456</v>
      </c>
      <c r="M4" s="15">
        <v>43929</v>
      </c>
      <c r="N4" s="15">
        <v>30415</v>
      </c>
      <c r="O4" s="15">
        <v>18659</v>
      </c>
      <c r="P4" s="15">
        <v>8858</v>
      </c>
      <c r="Q4" s="15">
        <v>2380</v>
      </c>
      <c r="R4" s="17">
        <v>405</v>
      </c>
    </row>
    <row r="5" spans="1:18" ht="15">
      <c r="B5" s="20"/>
    </row>
    <row r="6" spans="1:18" ht="15">
      <c r="A6" s="21"/>
      <c r="B6" t="s">
        <v>29</v>
      </c>
      <c r="C6" t="s">
        <v>30</v>
      </c>
      <c r="D6" t="s">
        <v>31</v>
      </c>
      <c r="I6" s="18">
        <v>2014</v>
      </c>
    </row>
    <row r="7" spans="1:18" ht="15">
      <c r="A7">
        <v>20</v>
      </c>
      <c r="B7" s="14">
        <v>145656</v>
      </c>
      <c r="C7" s="14">
        <v>75112</v>
      </c>
      <c r="D7" s="15">
        <v>70544</v>
      </c>
      <c r="F7" s="18">
        <v>20</v>
      </c>
      <c r="G7" s="19">
        <f>SUM(B7:B8)</f>
        <v>299097</v>
      </c>
      <c r="I7">
        <v>312013</v>
      </c>
      <c r="J7" s="19"/>
      <c r="K7" s="22">
        <v>145656</v>
      </c>
      <c r="L7" s="25">
        <v>75112</v>
      </c>
      <c r="M7" s="25">
        <v>70544</v>
      </c>
      <c r="N7" s="29">
        <f>K7-B7</f>
        <v>0</v>
      </c>
      <c r="O7" s="22">
        <v>145656</v>
      </c>
      <c r="P7" s="25">
        <v>75112</v>
      </c>
      <c r="Q7" s="25">
        <v>70544</v>
      </c>
    </row>
    <row r="8" spans="1:18" ht="15">
      <c r="A8">
        <v>25</v>
      </c>
      <c r="B8" s="14">
        <v>153441</v>
      </c>
      <c r="C8" s="14">
        <v>77563</v>
      </c>
      <c r="D8" s="15">
        <v>75878</v>
      </c>
      <c r="F8" s="18">
        <v>30</v>
      </c>
      <c r="G8" s="19">
        <f>SUM(B9:B10)</f>
        <v>418505</v>
      </c>
      <c r="I8">
        <v>453657</v>
      </c>
      <c r="J8" s="19">
        <f>G8-I7</f>
        <v>106492</v>
      </c>
      <c r="K8" s="22">
        <v>153441</v>
      </c>
      <c r="L8" s="25">
        <v>77563</v>
      </c>
      <c r="M8" s="25">
        <v>75878</v>
      </c>
      <c r="N8" s="29">
        <f t="shared" ref="N8:N23" si="0">K8-B8</f>
        <v>0</v>
      </c>
      <c r="O8" s="22">
        <v>153441</v>
      </c>
      <c r="P8" s="25">
        <v>77563</v>
      </c>
      <c r="Q8" s="25">
        <v>75878</v>
      </c>
    </row>
    <row r="9" spans="1:18" ht="15">
      <c r="A9">
        <v>30</v>
      </c>
      <c r="B9" s="14">
        <v>182038</v>
      </c>
      <c r="C9" s="14">
        <v>85936</v>
      </c>
      <c r="D9" s="15">
        <v>96102</v>
      </c>
      <c r="F9" s="18">
        <v>40</v>
      </c>
      <c r="G9" s="19">
        <f>SUM(B11:B12)</f>
        <v>414549</v>
      </c>
      <c r="I9">
        <v>417882</v>
      </c>
      <c r="J9" s="19">
        <f t="shared" ref="J9:J12" si="1">G9-I8</f>
        <v>-39108</v>
      </c>
      <c r="K9" s="22">
        <v>182038</v>
      </c>
      <c r="L9" s="25">
        <v>85936</v>
      </c>
      <c r="M9" s="25">
        <v>96102</v>
      </c>
      <c r="N9" s="29">
        <f t="shared" si="0"/>
        <v>0</v>
      </c>
      <c r="O9" s="22">
        <v>182038</v>
      </c>
      <c r="P9" s="25">
        <v>85936</v>
      </c>
      <c r="Q9" s="25">
        <v>96102</v>
      </c>
    </row>
    <row r="10" spans="1:18" ht="15">
      <c r="A10">
        <v>35</v>
      </c>
      <c r="B10" s="14">
        <v>236467</v>
      </c>
      <c r="C10" s="14">
        <v>110995</v>
      </c>
      <c r="D10" s="15">
        <v>125472</v>
      </c>
      <c r="F10" s="18">
        <v>50</v>
      </c>
      <c r="G10" s="19">
        <f>SUM(B13:B14)</f>
        <v>399515</v>
      </c>
      <c r="I10">
        <v>417600</v>
      </c>
      <c r="J10" s="19">
        <f t="shared" si="1"/>
        <v>-18367</v>
      </c>
      <c r="K10" s="22">
        <v>236467</v>
      </c>
      <c r="L10" s="25">
        <v>110995</v>
      </c>
      <c r="M10" s="25">
        <v>125472</v>
      </c>
      <c r="N10" s="29">
        <f t="shared" si="0"/>
        <v>0</v>
      </c>
      <c r="O10" s="22">
        <v>236467</v>
      </c>
      <c r="P10" s="25">
        <v>110995</v>
      </c>
      <c r="Q10" s="25">
        <v>125472</v>
      </c>
    </row>
    <row r="11" spans="1:18" ht="15">
      <c r="A11">
        <v>40</v>
      </c>
      <c r="B11" s="14">
        <v>214452</v>
      </c>
      <c r="C11" s="14">
        <v>99979</v>
      </c>
      <c r="D11" s="15">
        <v>114473</v>
      </c>
      <c r="F11" s="18">
        <v>60</v>
      </c>
      <c r="G11" s="19">
        <f>SUM(B15:B16)</f>
        <v>365021</v>
      </c>
      <c r="I11">
        <v>304742</v>
      </c>
      <c r="J11" s="19">
        <f t="shared" si="1"/>
        <v>-52579</v>
      </c>
      <c r="K11" s="23">
        <v>214452</v>
      </c>
      <c r="L11" s="26">
        <v>99979</v>
      </c>
      <c r="M11" s="26">
        <v>114473</v>
      </c>
      <c r="N11" s="29">
        <f t="shared" si="0"/>
        <v>0</v>
      </c>
      <c r="O11" s="23">
        <v>214452</v>
      </c>
      <c r="P11" s="26">
        <v>99979</v>
      </c>
      <c r="Q11" s="26">
        <v>114473</v>
      </c>
    </row>
    <row r="12" spans="1:18" ht="15">
      <c r="A12">
        <v>45</v>
      </c>
      <c r="B12" s="14">
        <v>200097</v>
      </c>
      <c r="C12" s="14">
        <v>92548</v>
      </c>
      <c r="D12" s="15">
        <v>107549</v>
      </c>
      <c r="F12" s="18">
        <v>70</v>
      </c>
      <c r="G12" s="19">
        <f>SUM(B17:B23)</f>
        <v>282261</v>
      </c>
      <c r="I12">
        <v>258699</v>
      </c>
      <c r="J12" s="19">
        <f t="shared" si="1"/>
        <v>-22481</v>
      </c>
      <c r="K12" s="23">
        <v>200097</v>
      </c>
      <c r="L12" s="26">
        <v>92548</v>
      </c>
      <c r="M12" s="26">
        <v>107549</v>
      </c>
      <c r="N12" s="29">
        <f t="shared" si="0"/>
        <v>0</v>
      </c>
      <c r="O12" s="23">
        <v>200097</v>
      </c>
      <c r="P12" s="26">
        <v>92548</v>
      </c>
      <c r="Q12" s="26">
        <v>107549</v>
      </c>
    </row>
    <row r="13" spans="1:18" ht="15">
      <c r="A13">
        <v>50</v>
      </c>
      <c r="B13" s="14">
        <v>199043</v>
      </c>
      <c r="C13" s="14">
        <v>92256</v>
      </c>
      <c r="D13" s="15">
        <v>106787</v>
      </c>
      <c r="G13" s="19">
        <f>SUM(G7:G12)</f>
        <v>2178948</v>
      </c>
      <c r="I13" s="19">
        <f>SUM(I7:I12)</f>
        <v>2164593</v>
      </c>
      <c r="K13" s="23">
        <v>199043</v>
      </c>
      <c r="L13" s="26">
        <v>92256</v>
      </c>
      <c r="M13" s="26">
        <v>106787</v>
      </c>
      <c r="N13" s="29">
        <f t="shared" si="0"/>
        <v>0</v>
      </c>
      <c r="O13" s="23">
        <v>199043</v>
      </c>
      <c r="P13" s="26">
        <v>92256</v>
      </c>
      <c r="Q13" s="26">
        <v>106787</v>
      </c>
    </row>
    <row r="14" spans="1:18" ht="15">
      <c r="A14">
        <v>55</v>
      </c>
      <c r="B14" s="14">
        <v>200472</v>
      </c>
      <c r="C14" s="14">
        <v>92784</v>
      </c>
      <c r="D14" s="15">
        <v>107688</v>
      </c>
      <c r="K14" s="22">
        <v>200472</v>
      </c>
      <c r="L14" s="25">
        <v>92784</v>
      </c>
      <c r="M14" s="25">
        <v>107688</v>
      </c>
      <c r="N14" s="29">
        <f t="shared" si="0"/>
        <v>0</v>
      </c>
      <c r="O14" s="22">
        <v>200472</v>
      </c>
      <c r="P14" s="25">
        <v>92784</v>
      </c>
      <c r="Q14" s="25">
        <v>107688</v>
      </c>
    </row>
    <row r="15" spans="1:18" ht="15">
      <c r="A15">
        <v>60</v>
      </c>
      <c r="B15" s="14">
        <v>194523</v>
      </c>
      <c r="C15" s="14">
        <v>90161</v>
      </c>
      <c r="D15" s="15">
        <v>104362</v>
      </c>
      <c r="K15" s="22">
        <v>194523</v>
      </c>
      <c r="L15" s="25">
        <v>90161</v>
      </c>
      <c r="M15" s="25">
        <v>104362</v>
      </c>
      <c r="N15" s="29">
        <f t="shared" si="0"/>
        <v>0</v>
      </c>
      <c r="O15" s="22">
        <v>194523</v>
      </c>
      <c r="P15" s="25">
        <v>90161</v>
      </c>
      <c r="Q15" s="25">
        <v>104362</v>
      </c>
    </row>
    <row r="16" spans="1:18" ht="15">
      <c r="A16">
        <v>65</v>
      </c>
      <c r="B16" s="14">
        <v>170498</v>
      </c>
      <c r="C16" s="14">
        <v>78113</v>
      </c>
      <c r="D16" s="15">
        <v>92385</v>
      </c>
      <c r="K16" s="22">
        <v>170498</v>
      </c>
      <c r="L16" s="25">
        <v>78113</v>
      </c>
      <c r="M16" s="25">
        <v>92385</v>
      </c>
      <c r="N16" s="29">
        <f t="shared" si="0"/>
        <v>0</v>
      </c>
      <c r="O16" s="22">
        <v>170498</v>
      </c>
      <c r="P16" s="25">
        <v>78113</v>
      </c>
      <c r="Q16" s="25">
        <v>92385</v>
      </c>
    </row>
    <row r="17" spans="1:18" ht="15">
      <c r="A17">
        <v>70</v>
      </c>
      <c r="B17" s="14">
        <v>97699</v>
      </c>
      <c r="C17" s="14">
        <v>44243</v>
      </c>
      <c r="D17" s="15">
        <v>53456</v>
      </c>
      <c r="K17" s="22">
        <v>97699</v>
      </c>
      <c r="L17" s="25">
        <v>44243</v>
      </c>
      <c r="M17" s="25">
        <v>53456</v>
      </c>
      <c r="N17" s="29">
        <f t="shared" si="0"/>
        <v>0</v>
      </c>
      <c r="O17" s="22">
        <v>97699</v>
      </c>
      <c r="P17" s="25">
        <v>44243</v>
      </c>
      <c r="Q17" s="25">
        <v>53456</v>
      </c>
    </row>
    <row r="18" spans="1:18" ht="15">
      <c r="A18">
        <v>75</v>
      </c>
      <c r="B18" s="14">
        <v>76876</v>
      </c>
      <c r="C18" s="14">
        <v>32947</v>
      </c>
      <c r="D18" s="15">
        <v>43929</v>
      </c>
      <c r="K18" s="22">
        <v>76876</v>
      </c>
      <c r="L18" s="25">
        <v>32947</v>
      </c>
      <c r="M18" s="25">
        <v>43929</v>
      </c>
      <c r="N18" s="29">
        <f t="shared" si="0"/>
        <v>0</v>
      </c>
      <c r="O18" s="22">
        <v>76876</v>
      </c>
      <c r="P18" s="25">
        <v>32947</v>
      </c>
      <c r="Q18" s="25">
        <v>43929</v>
      </c>
    </row>
    <row r="19" spans="1:18" ht="15">
      <c r="A19">
        <v>80</v>
      </c>
      <c r="B19" s="14">
        <v>50961</v>
      </c>
      <c r="C19" s="14">
        <v>20546</v>
      </c>
      <c r="D19" s="15">
        <v>30415</v>
      </c>
      <c r="K19" s="23">
        <v>50961</v>
      </c>
      <c r="L19" s="26">
        <v>20546</v>
      </c>
      <c r="M19" s="26">
        <v>30415</v>
      </c>
      <c r="N19" s="29">
        <f t="shared" si="0"/>
        <v>0</v>
      </c>
      <c r="O19" s="29">
        <f>SUM(K19:K23)</f>
        <v>107686</v>
      </c>
      <c r="P19" s="29">
        <f t="shared" ref="P19:Q19" si="2">SUM(L19:L23)</f>
        <v>46969</v>
      </c>
      <c r="Q19" s="29">
        <f t="shared" si="2"/>
        <v>60717</v>
      </c>
    </row>
    <row r="20" spans="1:18" ht="15">
      <c r="A20">
        <v>85</v>
      </c>
      <c r="B20" s="14">
        <v>34457</v>
      </c>
      <c r="C20" s="14">
        <v>15798</v>
      </c>
      <c r="D20" s="15">
        <v>18659</v>
      </c>
      <c r="K20" s="23">
        <v>34457</v>
      </c>
      <c r="L20" s="26">
        <v>15798</v>
      </c>
      <c r="M20" s="26">
        <v>18659</v>
      </c>
      <c r="N20" s="29">
        <f t="shared" si="0"/>
        <v>0</v>
      </c>
    </row>
    <row r="21" spans="1:18" ht="15">
      <c r="A21">
        <v>90</v>
      </c>
      <c r="B21" s="14">
        <v>16899</v>
      </c>
      <c r="C21" s="14">
        <v>8041</v>
      </c>
      <c r="D21" s="15">
        <v>8858</v>
      </c>
      <c r="K21" s="23">
        <v>16899</v>
      </c>
      <c r="L21" s="27">
        <v>8041</v>
      </c>
      <c r="M21" s="26">
        <v>8858</v>
      </c>
      <c r="N21" s="29">
        <f t="shared" si="0"/>
        <v>0</v>
      </c>
    </row>
    <row r="22" spans="1:18" ht="15">
      <c r="A22">
        <v>95</v>
      </c>
      <c r="B22" s="14">
        <v>4603</v>
      </c>
      <c r="C22" s="14">
        <v>2223</v>
      </c>
      <c r="D22" s="15">
        <v>2380</v>
      </c>
      <c r="K22" s="24">
        <v>4603</v>
      </c>
      <c r="L22" s="28">
        <v>2223</v>
      </c>
      <c r="M22" s="28">
        <v>2380</v>
      </c>
      <c r="N22" s="29">
        <f t="shared" si="0"/>
        <v>0</v>
      </c>
    </row>
    <row r="23" spans="1:18" ht="15">
      <c r="A23">
        <v>100</v>
      </c>
      <c r="B23" s="16">
        <v>766</v>
      </c>
      <c r="C23" s="16">
        <v>361</v>
      </c>
      <c r="D23" s="17">
        <v>405</v>
      </c>
      <c r="K23" s="24">
        <v>766</v>
      </c>
      <c r="L23" s="28">
        <v>361</v>
      </c>
      <c r="M23" s="28">
        <v>405</v>
      </c>
      <c r="N23" s="29">
        <f t="shared" si="0"/>
        <v>0</v>
      </c>
    </row>
    <row r="27" spans="1:18">
      <c r="B27" s="22">
        <v>145656</v>
      </c>
      <c r="C27" s="22">
        <v>153441</v>
      </c>
      <c r="D27" s="22">
        <v>182038</v>
      </c>
      <c r="E27" s="22">
        <v>236467</v>
      </c>
      <c r="F27" s="23">
        <v>214452</v>
      </c>
      <c r="G27" s="23">
        <v>200097</v>
      </c>
      <c r="H27" s="23">
        <v>199043</v>
      </c>
      <c r="I27" s="22">
        <v>200472</v>
      </c>
      <c r="J27" s="22">
        <v>194523</v>
      </c>
      <c r="K27" s="22">
        <v>170498</v>
      </c>
      <c r="L27" s="22">
        <v>97699</v>
      </c>
      <c r="M27" s="22">
        <v>76876</v>
      </c>
      <c r="N27" s="23">
        <v>50961</v>
      </c>
      <c r="O27" s="23">
        <v>34457</v>
      </c>
      <c r="P27" s="23">
        <v>16899</v>
      </c>
      <c r="Q27" s="24">
        <v>4603</v>
      </c>
      <c r="R27" s="24">
        <v>766</v>
      </c>
    </row>
    <row r="28" spans="1:18">
      <c r="B28" s="25">
        <v>75112</v>
      </c>
      <c r="C28" s="25">
        <v>77563</v>
      </c>
      <c r="D28" s="25">
        <v>85936</v>
      </c>
      <c r="E28" s="25">
        <v>110995</v>
      </c>
      <c r="F28" s="26">
        <v>99979</v>
      </c>
      <c r="G28" s="26">
        <v>92548</v>
      </c>
      <c r="H28" s="26">
        <v>92256</v>
      </c>
      <c r="I28" s="25">
        <v>92784</v>
      </c>
      <c r="J28" s="25">
        <v>90161</v>
      </c>
      <c r="K28" s="25">
        <v>78113</v>
      </c>
      <c r="L28" s="25">
        <v>44243</v>
      </c>
      <c r="M28" s="25">
        <v>32947</v>
      </c>
      <c r="N28" s="26">
        <v>20546</v>
      </c>
      <c r="O28" s="26">
        <v>15798</v>
      </c>
      <c r="P28" s="27">
        <v>8041</v>
      </c>
      <c r="Q28" s="28">
        <v>2223</v>
      </c>
      <c r="R28" s="28">
        <v>361</v>
      </c>
    </row>
    <row r="29" spans="1:18">
      <c r="B29" s="25">
        <v>70544</v>
      </c>
      <c r="C29" s="25">
        <v>75878</v>
      </c>
      <c r="D29" s="25">
        <v>96102</v>
      </c>
      <c r="E29" s="25">
        <v>125472</v>
      </c>
      <c r="F29" s="26">
        <v>114473</v>
      </c>
      <c r="G29" s="26">
        <v>107549</v>
      </c>
      <c r="H29" s="26">
        <v>106787</v>
      </c>
      <c r="I29" s="25">
        <v>107688</v>
      </c>
      <c r="J29" s="25">
        <v>104362</v>
      </c>
      <c r="K29" s="25">
        <v>92385</v>
      </c>
      <c r="L29" s="25">
        <v>53456</v>
      </c>
      <c r="M29" s="25">
        <v>43929</v>
      </c>
      <c r="N29" s="26">
        <v>30415</v>
      </c>
      <c r="O29" s="26">
        <v>18659</v>
      </c>
      <c r="P29" s="26">
        <v>8858</v>
      </c>
      <c r="Q29" s="28">
        <v>2380</v>
      </c>
      <c r="R29" s="28">
        <v>405</v>
      </c>
    </row>
    <row r="30" spans="1:18" ht="16">
      <c r="B30" s="31">
        <v>75112</v>
      </c>
      <c r="C30" s="31">
        <v>77563</v>
      </c>
      <c r="D30" s="31">
        <v>85936</v>
      </c>
      <c r="E30" s="31">
        <v>110995</v>
      </c>
      <c r="F30" s="31">
        <v>99979</v>
      </c>
      <c r="G30" s="31">
        <v>92548</v>
      </c>
      <c r="H30" s="31">
        <v>92256</v>
      </c>
      <c r="I30" s="31">
        <v>92784</v>
      </c>
      <c r="J30" s="31">
        <v>90161</v>
      </c>
      <c r="K30" s="31">
        <v>78113</v>
      </c>
      <c r="L30" s="31">
        <v>44243</v>
      </c>
      <c r="M30" s="31">
        <v>32947</v>
      </c>
      <c r="N30" s="31">
        <v>46969</v>
      </c>
    </row>
    <row r="31" spans="1:18">
      <c r="N31">
        <f>SUM(N33:R33)</f>
        <v>46969</v>
      </c>
    </row>
    <row r="32" spans="1:18">
      <c r="N32">
        <f>SUM(N34:R34)</f>
        <v>60717</v>
      </c>
    </row>
    <row r="33" spans="2:18" ht="16">
      <c r="B33" s="31">
        <v>75112</v>
      </c>
      <c r="C33" s="31">
        <v>77563</v>
      </c>
      <c r="D33" s="31">
        <v>85936</v>
      </c>
      <c r="E33" s="31">
        <v>110995</v>
      </c>
      <c r="F33" s="31">
        <v>99979</v>
      </c>
      <c r="G33" s="31">
        <v>92548</v>
      </c>
      <c r="H33" s="31">
        <v>92256</v>
      </c>
      <c r="I33" s="31">
        <v>92784</v>
      </c>
      <c r="J33" s="31">
        <v>90161</v>
      </c>
      <c r="K33" s="31">
        <v>78113</v>
      </c>
      <c r="L33" s="31">
        <v>44243</v>
      </c>
      <c r="M33" s="31">
        <v>32947</v>
      </c>
      <c r="N33" s="31">
        <v>20546</v>
      </c>
      <c r="O33" s="31">
        <v>15798</v>
      </c>
      <c r="P33" s="31">
        <v>8041</v>
      </c>
      <c r="Q33" s="31">
        <v>2223</v>
      </c>
      <c r="R33" s="31">
        <v>361</v>
      </c>
    </row>
    <row r="34" spans="2:18" ht="16">
      <c r="B34" s="31">
        <v>70544</v>
      </c>
      <c r="C34" s="31">
        <v>75878</v>
      </c>
      <c r="D34" s="31">
        <v>96102</v>
      </c>
      <c r="E34" s="31">
        <v>125472</v>
      </c>
      <c r="F34" s="31">
        <v>114473</v>
      </c>
      <c r="G34" s="31">
        <v>107549</v>
      </c>
      <c r="H34" s="31">
        <v>106787</v>
      </c>
      <c r="I34" s="31">
        <v>107688</v>
      </c>
      <c r="J34" s="31">
        <v>104362</v>
      </c>
      <c r="K34" s="31">
        <v>92385</v>
      </c>
      <c r="L34" s="31">
        <v>53456</v>
      </c>
      <c r="M34" s="31">
        <v>43929</v>
      </c>
      <c r="N34" s="31">
        <v>30415</v>
      </c>
      <c r="O34" s="31">
        <v>18659</v>
      </c>
      <c r="P34" s="31">
        <v>8858</v>
      </c>
      <c r="Q34" s="31">
        <v>2380</v>
      </c>
      <c r="R34" s="31">
        <v>405</v>
      </c>
    </row>
    <row r="35" spans="2:18">
      <c r="B35">
        <f>SUM(B33:B34)</f>
        <v>145656</v>
      </c>
      <c r="C35">
        <f t="shared" ref="C35:R35" si="3">SUM(C33:C34)</f>
        <v>153441</v>
      </c>
      <c r="D35">
        <f t="shared" si="3"/>
        <v>182038</v>
      </c>
      <c r="E35">
        <f t="shared" si="3"/>
        <v>236467</v>
      </c>
      <c r="F35">
        <f t="shared" si="3"/>
        <v>214452</v>
      </c>
      <c r="G35">
        <f t="shared" si="3"/>
        <v>200097</v>
      </c>
      <c r="H35">
        <f t="shared" si="3"/>
        <v>199043</v>
      </c>
      <c r="I35">
        <f t="shared" si="3"/>
        <v>200472</v>
      </c>
      <c r="J35">
        <f t="shared" si="3"/>
        <v>194523</v>
      </c>
      <c r="K35">
        <f t="shared" si="3"/>
        <v>170498</v>
      </c>
      <c r="L35">
        <f t="shared" si="3"/>
        <v>97699</v>
      </c>
      <c r="M35">
        <f t="shared" si="3"/>
        <v>76876</v>
      </c>
      <c r="N35">
        <f t="shared" si="3"/>
        <v>50961</v>
      </c>
      <c r="O35">
        <f t="shared" si="3"/>
        <v>34457</v>
      </c>
      <c r="P35">
        <f t="shared" si="3"/>
        <v>16899</v>
      </c>
      <c r="Q35">
        <f t="shared" si="3"/>
        <v>4603</v>
      </c>
      <c r="R35">
        <f t="shared" si="3"/>
        <v>766</v>
      </c>
    </row>
    <row r="36" spans="2:18">
      <c r="N36">
        <f>SUM(N35:R35)</f>
        <v>107686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</vt:lpstr>
      <vt:lpstr>20181108</vt:lpstr>
      <vt:lpstr>2018_2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林鉦育13240</cp:lastModifiedBy>
  <dcterms:created xsi:type="dcterms:W3CDTF">2018-10-26T23:13:15Z</dcterms:created>
  <dcterms:modified xsi:type="dcterms:W3CDTF">2018-11-08T15:21:28Z</dcterms:modified>
</cp:coreProperties>
</file>