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F01F4DAD-9FE2-4B03-AFF4-821148A8F8C6}" xr6:coauthVersionLast="36" xr6:coauthVersionMax="36" xr10:uidLastSave="{00000000-0000-0000-0000-000000000000}"/>
  <bookViews>
    <workbookView xWindow="0" yWindow="0" windowWidth="19200" windowHeight="6760" xr2:uid="{CAFB0F4F-3521-400E-B7CA-C77E5495C242}"/>
  </bookViews>
  <sheets>
    <sheet name="工作表1" sheetId="1" r:id="rId1"/>
    <sheet name="租屋人數" sheetId="4" r:id="rId2"/>
    <sheet name="人口密度" sheetId="2" r:id="rId3"/>
  </sheets>
  <definedNames>
    <definedName name="_xlnm._FilterDatabase" localSheetId="1" hidden="1">租屋人數!$A$1:$N$68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I3" i="1" l="1"/>
  <c r="J3" i="1"/>
  <c r="K3" i="1"/>
  <c r="H3" i="1"/>
  <c r="N44" i="4"/>
  <c r="N39" i="4"/>
  <c r="N20" i="4"/>
  <c r="M44" i="4"/>
  <c r="M39" i="4"/>
  <c r="M20" i="4"/>
  <c r="M50" i="4" s="1"/>
  <c r="N50" i="4"/>
  <c r="L50" i="4"/>
  <c r="L44" i="4"/>
  <c r="L39" i="4"/>
  <c r="L20" i="4"/>
  <c r="K50" i="4"/>
  <c r="K20" i="4"/>
  <c r="K7" i="4"/>
  <c r="K6" i="4"/>
  <c r="J45" i="4"/>
  <c r="J43" i="4"/>
  <c r="J20" i="4"/>
  <c r="J7" i="4"/>
  <c r="J6" i="4"/>
  <c r="J50" i="4" l="1"/>
  <c r="G4" i="1" s="1"/>
  <c r="G5" i="1"/>
  <c r="D47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0" i="1"/>
  <c r="D21" i="1"/>
  <c r="D5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19" i="1"/>
  <c r="F16" i="2"/>
  <c r="F17" i="2"/>
  <c r="F18" i="2"/>
  <c r="F19" i="2"/>
  <c r="F20" i="2"/>
  <c r="F21" i="2"/>
  <c r="F22" i="2"/>
  <c r="F23" i="2"/>
  <c r="F24" i="2"/>
  <c r="F15" i="2"/>
  <c r="E16" i="2"/>
  <c r="E17" i="2"/>
  <c r="E18" i="2"/>
  <c r="E19" i="2"/>
  <c r="E20" i="2"/>
  <c r="E21" i="2"/>
  <c r="E22" i="2"/>
  <c r="E23" i="2"/>
  <c r="E24" i="2"/>
  <c r="E15" i="2"/>
  <c r="D16" i="2"/>
  <c r="D17" i="2"/>
  <c r="D18" i="2"/>
  <c r="D19" i="2"/>
  <c r="D20" i="2"/>
  <c r="D21" i="2"/>
  <c r="D22" i="2"/>
  <c r="D23" i="2"/>
  <c r="D24" i="2"/>
  <c r="D15" i="2"/>
  <c r="C16" i="2"/>
  <c r="C17" i="2"/>
  <c r="C18" i="2"/>
  <c r="C19" i="2"/>
  <c r="C20" i="2"/>
  <c r="C21" i="2"/>
  <c r="C22" i="2"/>
  <c r="C23" i="2"/>
  <c r="C24" i="2"/>
  <c r="C15" i="2"/>
  <c r="B16" i="2"/>
  <c r="B17" i="2"/>
  <c r="B18" i="2"/>
  <c r="B19" i="2"/>
  <c r="B20" i="2"/>
  <c r="B21" i="2"/>
  <c r="B22" i="2"/>
  <c r="B23" i="2"/>
  <c r="B24" i="2"/>
  <c r="B15" i="2"/>
  <c r="P4" i="2" l="1"/>
  <c r="P5" i="2"/>
  <c r="P6" i="2"/>
  <c r="P7" i="2"/>
  <c r="P8" i="2"/>
  <c r="P9" i="2"/>
  <c r="P10" i="2"/>
  <c r="P11" i="2"/>
  <c r="P12" i="2"/>
  <c r="P3" i="2"/>
  <c r="M4" i="2"/>
  <c r="M5" i="2"/>
  <c r="M6" i="2"/>
  <c r="M7" i="2"/>
  <c r="M8" i="2"/>
  <c r="M9" i="2"/>
  <c r="M10" i="2"/>
  <c r="M11" i="2"/>
  <c r="M12" i="2"/>
  <c r="M3" i="2"/>
  <c r="J4" i="2"/>
  <c r="J5" i="2"/>
  <c r="J6" i="2"/>
  <c r="J7" i="2"/>
  <c r="J8" i="2"/>
  <c r="J9" i="2"/>
  <c r="J10" i="2"/>
  <c r="J11" i="2"/>
  <c r="J12" i="2"/>
  <c r="J3" i="2"/>
  <c r="G4" i="2"/>
  <c r="G5" i="2"/>
  <c r="G6" i="2"/>
  <c r="G7" i="2"/>
  <c r="G8" i="2"/>
  <c r="G9" i="2"/>
  <c r="G10" i="2"/>
  <c r="G11" i="2"/>
  <c r="G12" i="2"/>
  <c r="G3" i="2"/>
  <c r="D4" i="2"/>
  <c r="D5" i="2"/>
  <c r="D6" i="2"/>
  <c r="D7" i="2"/>
  <c r="D8" i="2"/>
  <c r="D9" i="2"/>
  <c r="D10" i="2"/>
  <c r="D11" i="2"/>
  <c r="D12" i="2"/>
  <c r="D3" i="2"/>
  <c r="B47" i="1" l="1"/>
</calcChain>
</file>

<file path=xl/sharedStrings.xml><?xml version="1.0" encoding="utf-8"?>
<sst xmlns="http://schemas.openxmlformats.org/spreadsheetml/2006/main" count="217" uniqueCount="112">
  <si>
    <t>大同大學</t>
  </si>
  <si>
    <t>國立政治大學</t>
  </si>
  <si>
    <t>國立臺灣大學</t>
  </si>
  <si>
    <t>國立臺灣師範大學</t>
  </si>
  <si>
    <t>國立陽明交通大學</t>
  </si>
  <si>
    <t>國立臺北大學</t>
  </si>
  <si>
    <t>國立臺灣科技大學</t>
  </si>
  <si>
    <t>國立臺北科技大學</t>
  </si>
  <si>
    <t>國立臺北藝術大學</t>
  </si>
  <si>
    <t>國立臺灣藝術大學</t>
  </si>
  <si>
    <t>國立臺北教育大學</t>
  </si>
  <si>
    <t>國立臺北護理健康大學</t>
  </si>
  <si>
    <t>國立臺北商業大學</t>
  </si>
  <si>
    <t>國立臺灣戲曲學院</t>
  </si>
  <si>
    <t>輔仁大學</t>
  </si>
  <si>
    <t>東吳大學</t>
  </si>
  <si>
    <t>淡江大學</t>
  </si>
  <si>
    <t>中國文化大學</t>
  </si>
  <si>
    <t>華梵大學</t>
  </si>
  <si>
    <t>世新大學</t>
  </si>
  <si>
    <t>銘傳大學</t>
  </si>
  <si>
    <t>實踐大學</t>
  </si>
  <si>
    <t>真理大學</t>
  </si>
  <si>
    <t>臺北醫學大學</t>
  </si>
  <si>
    <t>明志科技大學</t>
  </si>
  <si>
    <t>聖約翰科技大學</t>
  </si>
  <si>
    <t>中國科技大學</t>
  </si>
  <si>
    <t>景文科技大學</t>
  </si>
  <si>
    <t>東南科技大學</t>
  </si>
  <si>
    <t>德明財經科技大學</t>
  </si>
  <si>
    <t>中華科技大學</t>
  </si>
  <si>
    <t>臺北城市科技大學</t>
  </si>
  <si>
    <t>醒吾科技大學</t>
  </si>
  <si>
    <t>華夏科技大學</t>
  </si>
  <si>
    <t>與台科合併</t>
    <phoneticPr fontId="1" type="noConversion"/>
  </si>
  <si>
    <t>致理科技大學</t>
  </si>
  <si>
    <t>康寧大學</t>
  </si>
  <si>
    <t>宏國德霖科技大學</t>
  </si>
  <si>
    <t>台北海洋科技大學</t>
  </si>
  <si>
    <t>亞東科技大學</t>
  </si>
  <si>
    <t>黎明技術學院</t>
  </si>
  <si>
    <t>馬偕醫學院</t>
  </si>
  <si>
    <t>法鼓文理學院</t>
  </si>
  <si>
    <t>馬偕醫護管理專科學校</t>
  </si>
  <si>
    <t>耕莘健康管理專科學校</t>
  </si>
  <si>
    <t>臺北市立大學</t>
  </si>
  <si>
    <t>總計</t>
    <phoneticPr fontId="1" type="noConversion"/>
  </si>
  <si>
    <t>學校</t>
    <phoneticPr fontId="1" type="noConversion"/>
  </si>
  <si>
    <t>112年</t>
    <phoneticPr fontId="1" type="noConversion"/>
  </si>
  <si>
    <t>111年</t>
    <phoneticPr fontId="1" type="noConversion"/>
  </si>
  <si>
    <t>110年</t>
  </si>
  <si>
    <t>109年</t>
  </si>
  <si>
    <t>108年</t>
  </si>
  <si>
    <t>大安區</t>
    <phoneticPr fontId="1" type="noConversion"/>
  </si>
  <si>
    <t>中正區</t>
    <phoneticPr fontId="1" type="noConversion"/>
  </si>
  <si>
    <t>萬華區</t>
    <phoneticPr fontId="1" type="noConversion"/>
  </si>
  <si>
    <t>台北市</t>
    <phoneticPr fontId="1" type="noConversion"/>
  </si>
  <si>
    <t>新北市</t>
    <phoneticPr fontId="1" type="noConversion"/>
  </si>
  <si>
    <t>人口數</t>
  </si>
  <si>
    <t>人口數</t>
    <phoneticPr fontId="1" type="noConversion"/>
  </si>
  <si>
    <t>土地面積</t>
  </si>
  <si>
    <t>土地面積</t>
    <phoneticPr fontId="1" type="noConversion"/>
  </si>
  <si>
    <t>人口密度</t>
  </si>
  <si>
    <t>人口密度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</si>
  <si>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</si>
  <si>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</si>
  <si>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</si>
  <si>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</si>
  <si>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112年</t>
    <phoneticPr fontId="1" type="noConversion"/>
  </si>
  <si>
    <t>111年</t>
    <phoneticPr fontId="1" type="noConversion"/>
  </si>
  <si>
    <t>*計算人口密度忽略土地面積</t>
    <phoneticPr fontId="1" type="noConversion"/>
  </si>
  <si>
    <t>增長</t>
    <phoneticPr fontId="1" type="noConversion"/>
  </si>
  <si>
    <t>113年數量</t>
    <phoneticPr fontId="1" type="noConversion"/>
  </si>
  <si>
    <t>112年數量</t>
    <phoneticPr fontId="1" type="noConversion"/>
  </si>
  <si>
    <t>大學生數</t>
    <phoneticPr fontId="1" type="noConversion"/>
  </si>
  <si>
    <t>總人口數</t>
    <phoneticPr fontId="1" type="noConversion"/>
  </si>
  <si>
    <t>租屋人數</t>
    <phoneticPr fontId="1" type="noConversion"/>
  </si>
  <si>
    <t>未租屋人數</t>
    <phoneticPr fontId="1" type="noConversion"/>
  </si>
  <si>
    <t>學校名稱</t>
  </si>
  <si>
    <t>縣市別</t>
  </si>
  <si>
    <t>申請學校宿舍人數(A)</t>
  </si>
  <si>
    <t>學生實際住宿情形-自有宿舍住宿人數-小計(B)</t>
  </si>
  <si>
    <t>學生實際住宿情形-自有宿舍住宿人數-男</t>
  </si>
  <si>
    <t>學生實際住宿情形-自有宿舍住宿人數-女</t>
  </si>
  <si>
    <t>學生實際住宿情形-學校租賃宿舍住宿人數-小計(C)</t>
  </si>
  <si>
    <t>學生實際住宿情形-學校租賃宿舍住宿人數-男</t>
  </si>
  <si>
    <t>學生實際住宿情形-學校租賃宿舍住宿人數-女</t>
  </si>
  <si>
    <t>臺北市</t>
  </si>
  <si>
    <t>新北市</t>
  </si>
  <si>
    <t>淡江大學學校財團法人淡江大學</t>
  </si>
  <si>
    <t>中華學校財團法人中華科技大學</t>
  </si>
  <si>
    <t>城市學校財團法人臺北城市科技大學</t>
  </si>
  <si>
    <t>醒吾學校財團法人醒吾科技大學</t>
  </si>
  <si>
    <t>華夏學校財團法人華夏科技大學</t>
  </si>
  <si>
    <t>致理學校財團法人致理科技大學</t>
  </si>
  <si>
    <t>康寧學校財團法人康寧大學</t>
  </si>
  <si>
    <t>宏國學校財團法人宏國德霖科技大學</t>
  </si>
  <si>
    <t>台北海洋學校財團法人台北海洋科技大學</t>
  </si>
  <si>
    <t>亞東學校財團法人亞東科技大學</t>
  </si>
  <si>
    <t>馬偕學校財團法人馬偕醫學院</t>
  </si>
  <si>
    <t>法鼓學校財團法人法鼓文理學院</t>
  </si>
  <si>
    <t>馬偕學校財團法人馬偕醫護管理專科學校</t>
  </si>
  <si>
    <t>學校財團法人中華浸信會基督教台灣浸會神學院</t>
  </si>
  <si>
    <t>臺北基督學院</t>
  </si>
  <si>
    <t>台神學校財團法人台灣神學研究學院</t>
  </si>
  <si>
    <t>總計</t>
    <phoneticPr fontId="6" type="noConversion"/>
  </si>
  <si>
    <t>112校外租屋人數</t>
    <phoneticPr fontId="6" type="noConversion"/>
  </si>
  <si>
    <t>111校外租屋人數</t>
    <phoneticPr fontId="1" type="noConversion"/>
  </si>
  <si>
    <t>110校外租屋人數</t>
  </si>
  <si>
    <t>109校外租屋人數</t>
  </si>
  <si>
    <t>108校外租屋人數</t>
  </si>
  <si>
    <t>111年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</si>
</sst>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\ ;&quot;–&quot;#,##0\ ;&quot;— &quot;"/>
    <numFmt numFmtId="177" formatCode="#,##0.0000\ ;&quot;–&quot;#,##0.0000\ ;&quot;— &quot;"/>
    <numFmt numFmtId="178" formatCode="_(* #,##0.0000_);_(* \(#,##0.0000\);_(* &quot;-&quot;_);_(@_)"/>
    <numFmt numFmtId="179" formatCode="0_);[Red]\(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2E69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/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Border="1">
      <alignment vertical="center"/>
    </xf>
    <xf numFmtId="177" fontId="0" fillId="2" borderId="0" xfId="0" applyNumberFormat="1" applyFill="1" applyBorder="1">
      <alignment vertical="center"/>
    </xf>
    <xf numFmtId="1" fontId="0" fillId="2" borderId="0" xfId="0" applyNumberForma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176" fontId="0" fillId="2" borderId="4" xfId="0" applyNumberFormat="1" applyFill="1" applyBorder="1">
      <alignment vertical="center"/>
    </xf>
    <xf numFmtId="1" fontId="0" fillId="2" borderId="5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7" fontId="0" fillId="2" borderId="7" xfId="0" applyNumberFormat="1" applyFill="1" applyBorder="1">
      <alignment vertical="center"/>
    </xf>
    <xf numFmtId="1" fontId="0" fillId="2" borderId="8" xfId="0" applyNumberForma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176" fontId="4" fillId="0" borderId="4" xfId="0" quotePrefix="1" applyNumberFormat="1" applyFont="1" applyFill="1" applyBorder="1" applyAlignment="1"/>
    <xf numFmtId="1" fontId="0" fillId="2" borderId="7" xfId="0" applyNumberFormat="1" applyFill="1" applyBorder="1">
      <alignment vertical="center"/>
    </xf>
    <xf numFmtId="177" fontId="4" fillId="0" borderId="0" xfId="1" applyNumberFormat="1" applyFont="1" applyFill="1" applyBorder="1"/>
    <xf numFmtId="1" fontId="0" fillId="0" borderId="0" xfId="0" applyNumberFormat="1" applyFill="1" applyBorder="1">
      <alignment vertical="center"/>
    </xf>
    <xf numFmtId="176" fontId="4" fillId="0" borderId="4" xfId="1" applyNumberFormat="1" applyFont="1" applyFill="1" applyBorder="1"/>
    <xf numFmtId="176" fontId="3" fillId="0" borderId="6" xfId="1" applyNumberFormat="1" applyFont="1" applyFill="1" applyBorder="1"/>
    <xf numFmtId="177" fontId="3" fillId="0" borderId="7" xfId="1" applyNumberFormat="1" applyFont="1" applyFill="1" applyBorder="1"/>
    <xf numFmtId="176" fontId="4" fillId="2" borderId="4" xfId="0" quotePrefix="1" applyNumberFormat="1" applyFont="1" applyFill="1" applyBorder="1" applyAlignment="1"/>
    <xf numFmtId="1" fontId="0" fillId="0" borderId="7" xfId="0" applyNumberFormat="1" applyFill="1" applyBorder="1">
      <alignment vertical="center"/>
    </xf>
    <xf numFmtId="177" fontId="4" fillId="2" borderId="0" xfId="1" applyNumberFormat="1" applyFont="1" applyFill="1" applyBorder="1"/>
    <xf numFmtId="176" fontId="4" fillId="2" borderId="4" xfId="1" applyNumberFormat="1" applyFont="1" applyFill="1" applyBorder="1"/>
    <xf numFmtId="176" fontId="3" fillId="2" borderId="6" xfId="1" applyNumberFormat="1" applyFont="1" applyFill="1" applyBorder="1"/>
    <xf numFmtId="177" fontId="3" fillId="2" borderId="7" xfId="1" applyNumberFormat="1" applyFont="1" applyFill="1" applyBorder="1"/>
    <xf numFmtId="177" fontId="4" fillId="0" borderId="0" xfId="1" applyNumberFormat="1" applyFont="1" applyBorder="1"/>
    <xf numFmtId="178" fontId="4" fillId="0" borderId="0" xfId="1" applyNumberFormat="1" applyFont="1" applyBorder="1"/>
    <xf numFmtId="176" fontId="4" fillId="0" borderId="4" xfId="0" quotePrefix="1" applyNumberFormat="1" applyFont="1" applyBorder="1" applyAlignment="1"/>
    <xf numFmtId="41" fontId="4" fillId="0" borderId="4" xfId="1" applyFont="1" applyBorder="1"/>
    <xf numFmtId="41" fontId="3" fillId="0" borderId="6" xfId="1" applyFont="1" applyBorder="1"/>
    <xf numFmtId="178" fontId="3" fillId="0" borderId="7" xfId="1" applyNumberFormat="1" applyFont="1" applyBorder="1"/>
    <xf numFmtId="178" fontId="4" fillId="2" borderId="0" xfId="1" applyNumberFormat="1" applyFont="1" applyFill="1" applyBorder="1"/>
    <xf numFmtId="41" fontId="4" fillId="2" borderId="4" xfId="1" applyFont="1" applyFill="1" applyBorder="1"/>
    <xf numFmtId="41" fontId="3" fillId="2" borderId="6" xfId="1" applyFont="1" applyFill="1" applyBorder="1"/>
    <xf numFmtId="178" fontId="3" fillId="2" borderId="7" xfId="1" applyNumberFormat="1" applyFont="1" applyFill="1" applyBorder="1"/>
    <xf numFmtId="37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3" borderId="9" xfId="0" applyFill="1" applyBorder="1" applyAlignment="1"/>
    <xf numFmtId="0" fontId="0" fillId="0" borderId="9" xfId="0" applyBorder="1" applyAlignment="1"/>
    <xf numFmtId="3" fontId="0" fillId="0" borderId="9" xfId="0" applyNumberFormat="1" applyBorder="1" applyAlignment="1"/>
    <xf numFmtId="179" fontId="0" fillId="0" borderId="9" xfId="0" applyNumberFormat="1" applyBorder="1" applyAlignment="1"/>
    <xf numFmtId="0" fontId="0" fillId="0" borderId="9" xfId="0" applyNumberFormat="1" applyBorder="1" applyAlignment="1"/>
    <xf numFmtId="0" fontId="0" fillId="0" borderId="10" xfId="0" applyBorder="1" applyAlignment="1"/>
    <xf numFmtId="3" fontId="0" fillId="0" borderId="10" xfId="0" applyNumberFormat="1" applyBorder="1" applyAlignment="1"/>
    <xf numFmtId="0" fontId="0" fillId="0" borderId="11" xfId="0" applyNumberFormat="1" applyBorder="1" applyAlignment="1"/>
    <xf numFmtId="0" fontId="5" fillId="0" borderId="0" xfId="0" applyFont="1" applyAlignment="1"/>
    <xf numFmtId="0" fontId="0" fillId="0" borderId="0" xfId="0" applyAlignment="1"/>
    <xf numFmtId="179" fontId="0" fillId="0" borderId="0" xfId="0" applyNumberFormat="1" applyAlignment="1"/>
    <xf numFmtId="179" fontId="5" fillId="3" borderId="9" xfId="0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一般" xfId="0" builtinId="0"/>
    <cellStyle name="千分位[0] 2" xfId="1" xr:uid="{B58C26F5-4337-4F04-98D9-AB150BF1D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TW" altLang="en-US" sz="1680" b="0" i="0" u="none" strike="noStrike" kern="1200" spc="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TW" sz="1600" baseline="0">
                <a:ea typeface="標楷體" panose="03000509000000000000" pitchFamily="65" charset="-120"/>
              </a:rPr>
              <a:t>112</a:t>
            </a:r>
            <a:r>
              <a:rPr lang="zh-TW" altLang="en-US" sz="1600" baseline="0">
                <a:ea typeface="標楷體" panose="03000509000000000000" pitchFamily="65" charset="-120"/>
              </a:rPr>
              <a:t>年度台北大專院校租屋比例</a:t>
            </a:r>
            <a:endParaRPr lang="zh-TW" sz="1600" baseline="0"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680" b="0" i="0" u="none" strike="noStrike" kern="1200" spc="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C2-4D8C-BD90-EDBB20A18D22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6C2-4D8C-BD90-EDBB20A18D22}"/>
              </c:ext>
            </c:extLst>
          </c:dPt>
          <c:dLbls>
            <c:dLbl>
              <c:idx val="0"/>
              <c:layout>
                <c:manualLayout>
                  <c:x val="0.15084011373578302"/>
                  <c:y val="0.15818460192475942"/>
                </c:manualLayout>
              </c:layout>
              <c:tx>
                <c:rich>
                  <a:bodyPr/>
                  <a:lstStyle/>
                  <a:p>
                    <a:fld id="{83D87BBF-8EC0-4C53-838A-360F6B07980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C3DBB582-5F5A-4108-9050-87C4F172BB06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標楷體" panose="03000509000000000000" pitchFamily="65" charset="-12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t>人</a:t>
                    </a:r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FAB4FA1D-FAD6-41C5-95CB-50F317F56044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01377952755906"/>
                      <c:h val="0.230092592592592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6C2-4D8C-BD90-EDBB20A18D22}"/>
                </c:ext>
              </c:extLst>
            </c:dLbl>
            <c:dLbl>
              <c:idx val="1"/>
              <c:layout>
                <c:manualLayout>
                  <c:x val="-9.2597550306211723E-2"/>
                  <c:y val="-0.17042924321959754"/>
                </c:manualLayout>
              </c:layout>
              <c:tx>
                <c:rich>
                  <a:bodyPr/>
                  <a:lstStyle/>
                  <a:p>
                    <a:fld id="{144C797B-0E1F-4C97-A100-294A2AAFADC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10B4B57A-C89F-4B0F-ABC7-5271A3E53118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標楷體" panose="03000509000000000000" pitchFamily="65" charset="-12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t>人</a:t>
                    </a:r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0CDC375D-F526-493C-8AEE-01A0EE98E31E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00000000000002"/>
                      <c:h val="0.2435185185185185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6C2-4D8C-BD90-EDBB20A18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 rtl="0"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工作表1!$G$3:$G$4</c:f>
              <c:numCache>
                <c:formatCode>#,##0</c:formatCode>
                <c:ptCount val="2"/>
                <c:pt idx="0" formatCode="General">
                  <c:v>35119</c:v>
                </c:pt>
                <c:pt idx="1">
                  <c:v>346619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4D8C-BD90-EDBB20A18D2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E-48F6-BC3E-2EE462D259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2-4D8C-BD90-EDBB20A18D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400" b="0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zh-TW" altLang="en-US" sz="1400" b="0" i="0" u="none" strike="noStrike" kern="1200" baseline="0">
          <a:solidFill>
            <a:sysClr val="windowText" lastClr="000000">
              <a:lumMod val="75000"/>
              <a:lumOff val="25000"/>
            </a:sys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人口密度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人口密度!$B$14</c:f>
              <c:strCache>
                <c:ptCount val="1"/>
                <c:pt idx="0">
                  <c:v>112年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人口密度!$B$15:$B$23</c:f>
              <c:numCache>
                <c:formatCode>#,##0_);\(#,##0\)</c:formatCode>
                <c:ptCount val="9"/>
                <c:pt idx="0">
                  <c:v>25677.46932596335</c:v>
                </c:pt>
                <c:pt idx="1">
                  <c:v>19738.796650497563</c:v>
                </c:pt>
                <c:pt idx="2">
                  <c:v>19616.818418020379</c:v>
                </c:pt>
                <c:pt idx="3">
                  <c:v>9241.6805463729343</c:v>
                </c:pt>
                <c:pt idx="4">
                  <c:v>1968.8129988662486</c:v>
                </c:pt>
                <c:pt idx="5">
                  <c:v>1898.0608606057231</c:v>
                </c:pt>
                <c:pt idx="6">
                  <c:v>1284.8946280476819</c:v>
                </c:pt>
                <c:pt idx="7">
                  <c:v>848.64981597680764</c:v>
                </c:pt>
                <c:pt idx="8">
                  <c:v>927.44827061044145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A-4DF7-8C8E-21A33A8532E0}"/>
            </c:ext>
          </c:extLst>
        </c:ser>
        <c:ser>
          <c:idx val="1"/>
          <c:order val="1"/>
          <c:tx>
            <c:strRef>
              <c:f>人口密度!$C$14</c:f>
              <c:strCache>
                <c:ptCount val="1"/>
                <c:pt idx="0">
                  <c:v>111年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人口密度!$C$15:$C$23</c:f>
              <c:numCache>
                <c:formatCode>0</c:formatCode>
                <c:ptCount val="9"/>
                <c:pt idx="0">
                  <c:v>25045.945041984261</c:v>
                </c:pt>
                <c:pt idx="1">
                  <c:v>19469.048651917288</c:v>
                </c:pt>
                <c:pt idx="2">
                  <c:v>19547.683061837735</c:v>
                </c:pt>
                <c:pt idx="3">
                  <c:v>9126.8717367973532</c:v>
                </c:pt>
                <c:pt idx="4">
                  <c:v>1946.6120150931024</c:v>
                </c:pt>
                <c:pt idx="5">
                  <c:v>1868.5912818992363</c:v>
                </c:pt>
                <c:pt idx="6">
                  <c:v>1270.6953208835737</c:v>
                </c:pt>
                <c:pt idx="7">
                  <c:v>845.4791499621906</c:v>
                </c:pt>
                <c:pt idx="8">
                  <c:v>924.21186099955401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A-4DF7-8C8E-21A33A8532E0}"/>
            </c:ext>
          </c:extLst>
        </c:ser>
        <c:ser>
          <c:idx val="2"/>
          <c:order val="2"/>
          <c:tx>
            <c:strRef>
              <c:f>人口密度!$D$14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人口密度!$D$15:$D$23</c:f>
              <c:numCache>
                <c:formatCode>0</c:formatCode>
                <c:ptCount val="9"/>
                <c:pt idx="0">
                  <c:v>25649.127748340874</c:v>
                </c:pt>
                <c:pt idx="1">
                  <c:v>19803.078702790815</c:v>
                </c:pt>
                <c:pt idx="2">
                  <c:v>19951.763403447731</c:v>
                </c:pt>
                <c:pt idx="3">
                  <c:v>9287.6960497013042</c:v>
                </c:pt>
                <c:pt idx="4">
                  <c:v>1952.7321572546214</c:v>
                </c:pt>
                <c:pt idx="5">
                  <c:v>1861.1602075098654</c:v>
                </c:pt>
                <c:pt idx="6">
                  <c:v>1270.2578287168958</c:v>
                </c:pt>
                <c:pt idx="7">
                  <c:v>849.61392840865187</c:v>
                </c:pt>
                <c:pt idx="8">
                  <c:v>929.81986497698858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A-4DF7-8C8E-21A33A8532E0}"/>
            </c:ext>
          </c:extLst>
        </c:ser>
        <c:ser>
          <c:idx val="3"/>
          <c:order val="3"/>
          <c:tx>
            <c:strRef>
              <c:f>人口密度!$E$14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人口密度!$E$15:$E$23</c:f>
              <c:numCache>
                <c:formatCode>0</c:formatCode>
                <c:ptCount val="9"/>
                <c:pt idx="0">
                  <c:v>26637.914341542415</c:v>
                </c:pt>
                <c:pt idx="1">
                  <c:v>20427.889734590055</c:v>
                </c:pt>
                <c:pt idx="2">
                  <c:v>20682.768125437746</c:v>
                </c:pt>
                <c:pt idx="3">
                  <c:v>9574.7640633893261</c:v>
                </c:pt>
                <c:pt idx="4">
                  <c:v>1963.8601756522696</c:v>
                </c:pt>
                <c:pt idx="5">
                  <c:v>1858.2247979858373</c:v>
                </c:pt>
                <c:pt idx="6">
                  <c:v>1273.5523388719514</c:v>
                </c:pt>
                <c:pt idx="7">
                  <c:v>855.48073278567676</c:v>
                </c:pt>
                <c:pt idx="8">
                  <c:v>937.01568547262048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A-4DF7-8C8E-21A33A8532E0}"/>
            </c:ext>
          </c:extLst>
        </c:ser>
        <c:ser>
          <c:idx val="4"/>
          <c:order val="4"/>
          <c:tx>
            <c:strRef>
              <c:f>人口密度!$F$14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人口密度!$F$15:$F$23</c:f>
              <c:numCache>
                <c:formatCode>0</c:formatCode>
                <c:ptCount val="9"/>
                <c:pt idx="0">
                  <c:v>27076.856725403559</c:v>
                </c:pt>
                <c:pt idx="1">
                  <c:v>20771.910452077664</c:v>
                </c:pt>
                <c:pt idx="2">
                  <c:v>21133.277603307652</c:v>
                </c:pt>
                <c:pt idx="3">
                  <c:v>9731.5817493543946</c:v>
                </c:pt>
                <c:pt idx="4">
                  <c:v>1957.8881407361814</c:v>
                </c:pt>
                <c:pt idx="5">
                  <c:v>1842.0325417665204</c:v>
                </c:pt>
                <c:pt idx="6">
                  <c:v>1271.0574145034661</c:v>
                </c:pt>
                <c:pt idx="7">
                  <c:v>858.21337327517756</c:v>
                </c:pt>
                <c:pt idx="8">
                  <c:v>939.477190661701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A-4DF7-8C8E-21A33A85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195648"/>
        <c:axId val="621198928"/>
      </c:barChart>
      <c:catAx>
        <c:axId val="6211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8928"/>
        <c:crosses val="autoZero"/>
        <c:auto val="1"/>
        <c:lblAlgn val="ctr"/>
        <c:lblOffset val="100"/>
        <c:noMultiLvlLbl val="0"/>
      </c:catAx>
      <c:valAx>
        <c:axId val="6211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331106</xdr:colOff>
      <xdr:row>6</xdr:row>
      <xdr:rowOff>72580</xdr:rowOff>
    </xdr:from>
    <xdr:to>
      <xdr:col>16</xdr:col>
      <xdr:colOff>40820</xdr:colOff>
      <xdr:row>18</xdr:row>
      <xdr:rowOff>203209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0822A65-B252-4548-8783-BBCA735C8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</xdr:colOff>
      <xdr:row>14</xdr:row>
      <xdr:rowOff>9525</xdr:rowOff>
    </xdr:from>
    <xdr:to>
      <xdr:col>12</xdr:col>
      <xdr:colOff>279406</xdr:colOff>
      <xdr:row>26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DF331CB-39B1-4484-9BDD-1A21DD1AA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C%8B%E7%AB%8B%E8%87%BA%E5%8C%97%E6%95%99%E8%82%B2%E5%A4%A7%E5%AD%B8" TargetMode="External"/><Relationship Id="rId13" Type="http://schemas.openxmlformats.org/officeDocument/2006/relationships/hyperlink" Target="https://zh.wikipedia.org/wiki/%E6%9D%B1%E5%90%B3%E5%A4%A7%E5%AD%B8" TargetMode="External"/><Relationship Id="rId18" Type="http://schemas.openxmlformats.org/officeDocument/2006/relationships/hyperlink" Target="https://zh.wikipedia.org/wiki/%E9%8A%98%E5%82%B3%E5%A4%A7%E5%AD%B8" TargetMode="External"/><Relationship Id="rId26" Type="http://schemas.openxmlformats.org/officeDocument/2006/relationships/hyperlink" Target="https://zh.wikipedia.org/wiki/%E6%99%AF%E6%96%87%E7%A7%91%E6%8A%80%E5%A4%A7%E5%AD%B8" TargetMode="External"/><Relationship Id="rId39" Type="http://schemas.openxmlformats.org/officeDocument/2006/relationships/hyperlink" Target="https://zh.wikipedia.org/wiki/%E9%A6%AC%E5%81%95%E9%86%AB%E5%AD%B8%E9%99%A2" TargetMode="External"/><Relationship Id="rId3" Type="http://schemas.openxmlformats.org/officeDocument/2006/relationships/hyperlink" Target="https://zh.wikipedia.org/wiki/%E5%9C%8B%E7%AB%8B%E8%87%BA%E5%8C%97%E5%A4%A7%E5%AD%B8" TargetMode="External"/><Relationship Id="rId21" Type="http://schemas.openxmlformats.org/officeDocument/2006/relationships/hyperlink" Target="https://zh.wikipedia.org/wiki/%E5%A4%A7%E5%90%8C%E5%A4%A7%E5%AD%B8_(%E5%8F%B0%E7%81%A3)" TargetMode="External"/><Relationship Id="rId34" Type="http://schemas.openxmlformats.org/officeDocument/2006/relationships/hyperlink" Target="https://zh.wikipedia.org/wiki/%E5%BA%B7%E5%AF%A7%E5%A4%A7%E5%AD%B8" TargetMode="External"/><Relationship Id="rId42" Type="http://schemas.openxmlformats.org/officeDocument/2006/relationships/hyperlink" Target="https://zh.wikipedia.org/wiki/%E8%80%95%E8%8E%98%E5%81%A5%E5%BA%B7%E7%AE%A1%E7%90%86%E5%B0%88%E7%A7%91%E5%AD%B8%E6%A0%A1" TargetMode="External"/><Relationship Id="rId7" Type="http://schemas.openxmlformats.org/officeDocument/2006/relationships/hyperlink" Target="https://zh.wikipedia.org/wiki/%E5%9C%8B%E7%AB%8B%E8%87%BA%E7%81%A3%E8%97%9D%E8%A1%93%E5%A4%A7%E5%AD%B8" TargetMode="External"/><Relationship Id="rId12" Type="http://schemas.openxmlformats.org/officeDocument/2006/relationships/hyperlink" Target="https://zh.wikipedia.org/wiki/%E8%BC%94%E4%BB%81%E5%A4%A7%E5%AD%B8" TargetMode="External"/><Relationship Id="rId17" Type="http://schemas.openxmlformats.org/officeDocument/2006/relationships/hyperlink" Target="https://zh.wikipedia.org/wiki/%E4%B8%96%E6%96%B0%E5%A4%A7%E5%AD%B8" TargetMode="External"/><Relationship Id="rId25" Type="http://schemas.openxmlformats.org/officeDocument/2006/relationships/hyperlink" Target="https://zh.wikipedia.org/wiki/%E4%B8%AD%E5%9C%8B%E7%A7%91%E6%8A%80%E5%A4%A7%E5%AD%B8" TargetMode="External"/><Relationship Id="rId33" Type="http://schemas.openxmlformats.org/officeDocument/2006/relationships/hyperlink" Target="https://zh.wikipedia.org/wiki/%E8%87%B4%E7%90%86%E7%A7%91%E6%8A%80%E5%A4%A7%E5%AD%B8" TargetMode="External"/><Relationship Id="rId38" Type="http://schemas.openxmlformats.org/officeDocument/2006/relationships/hyperlink" Target="https://zh.wikipedia.org/wiki/%E9%BB%8E%E6%98%8E%E6%8A%80%E8%A1%93%E5%AD%B8%E9%99%A2" TargetMode="External"/><Relationship Id="rId2" Type="http://schemas.openxmlformats.org/officeDocument/2006/relationships/hyperlink" Target="https://zh.wikipedia.org/wiki/%E5%9C%8B%E7%AB%8B%E9%99%BD%E6%98%8E%E4%BA%A4%E9%80%9A%E5%A4%A7%E5%AD%B8" TargetMode="External"/><Relationship Id="rId16" Type="http://schemas.openxmlformats.org/officeDocument/2006/relationships/hyperlink" Target="https://zh.wikipedia.org/wiki/%E8%8F%AF%E6%A2%B5%E5%A4%A7%E5%AD%B8" TargetMode="External"/><Relationship Id="rId20" Type="http://schemas.openxmlformats.org/officeDocument/2006/relationships/hyperlink" Target="https://zh.wikipedia.org/wiki/%E7%9C%9F%E7%90%86%E5%A4%A7%E5%AD%B8" TargetMode="External"/><Relationship Id="rId29" Type="http://schemas.openxmlformats.org/officeDocument/2006/relationships/hyperlink" Target="https://zh.wikipedia.org/wiki/%E4%B8%AD%E8%8F%AF%E7%A7%91%E6%8A%80%E5%A4%A7%E5%AD%B8" TargetMode="External"/><Relationship Id="rId41" Type="http://schemas.openxmlformats.org/officeDocument/2006/relationships/hyperlink" Target="https://zh.wikipedia.org/wiki/%E9%A6%AC%E5%81%95%E9%86%AB%E8%AD%B7%E7%AE%A1%E7%90%86%E5%B0%88%E7%A7%91%E5%AD%B8%E6%A0%A1" TargetMode="External"/><Relationship Id="rId1" Type="http://schemas.openxmlformats.org/officeDocument/2006/relationships/hyperlink" Target="https://zh.wikipedia.org/wiki/%E5%9C%8B%E7%AB%8B%E8%87%BA%E7%81%A3%E5%B8%AB%E7%AF%84%E5%A4%A7%E5%AD%B8" TargetMode="External"/><Relationship Id="rId6" Type="http://schemas.openxmlformats.org/officeDocument/2006/relationships/hyperlink" Target="https://zh.wikipedia.org/wiki/%E5%9C%8B%E7%AB%8B%E8%87%BA%E5%8C%97%E8%97%9D%E8%A1%93%E5%A4%A7%E5%AD%B8" TargetMode="External"/><Relationship Id="rId11" Type="http://schemas.openxmlformats.org/officeDocument/2006/relationships/hyperlink" Target="https://zh.wikipedia.org/wiki/%E5%9C%8B%E7%AB%8B%E8%87%BA%E7%81%A3%E6%88%B2%E6%9B%B2%E5%AD%B8%E9%99%A2" TargetMode="External"/><Relationship Id="rId24" Type="http://schemas.openxmlformats.org/officeDocument/2006/relationships/hyperlink" Target="https://zh.wikipedia.org/wiki/%E8%81%96%E7%B4%84%E7%BF%B0%E7%A7%91%E6%8A%80%E5%A4%A7%E5%AD%B8" TargetMode="External"/><Relationship Id="rId32" Type="http://schemas.openxmlformats.org/officeDocument/2006/relationships/hyperlink" Target="https://zh.wikipedia.org/wiki/%E8%8F%AF%E5%A4%8F%E7%A7%91%E6%8A%80%E5%A4%A7%E5%AD%B8" TargetMode="External"/><Relationship Id="rId37" Type="http://schemas.openxmlformats.org/officeDocument/2006/relationships/hyperlink" Target="https://zh.wikipedia.org/wiki/%E4%BA%9E%E6%9D%B1%E7%A7%91%E6%8A%80%E5%A4%A7%E5%AD%B8" TargetMode="External"/><Relationship Id="rId40" Type="http://schemas.openxmlformats.org/officeDocument/2006/relationships/hyperlink" Target="https://zh.wikipedia.org/wiki/%E6%B3%95%E9%BC%93%E6%96%87%E7%90%86%E5%AD%B8%E9%99%A2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zh.wikipedia.org/wiki/%E5%9C%8B%E7%AB%8B%E8%87%BA%E5%8C%97%E7%A7%91%E6%8A%80%E5%A4%A7%E5%AD%B8" TargetMode="External"/><Relationship Id="rId15" Type="http://schemas.openxmlformats.org/officeDocument/2006/relationships/hyperlink" Target="https://zh.wikipedia.org/wiki/%E4%B8%AD%E5%9C%8B%E6%96%87%E5%8C%96%E5%A4%A7%E5%AD%B8" TargetMode="External"/><Relationship Id="rId23" Type="http://schemas.openxmlformats.org/officeDocument/2006/relationships/hyperlink" Target="https://zh.wikipedia.org/wiki/%E6%98%8E%E5%BF%97%E7%A7%91%E6%8A%80%E5%A4%A7%E5%AD%B8" TargetMode="External"/><Relationship Id="rId28" Type="http://schemas.openxmlformats.org/officeDocument/2006/relationships/hyperlink" Target="https://zh.wikipedia.org/wiki/%E5%BE%B7%E6%98%8E%E8%B2%A1%E7%B6%93%E7%A7%91%E6%8A%80%E5%A4%A7%E5%AD%B8" TargetMode="External"/><Relationship Id="rId36" Type="http://schemas.openxmlformats.org/officeDocument/2006/relationships/hyperlink" Target="https://zh.wikipedia.org/wiki/%E5%8F%B0%E5%8C%97%E6%B5%B7%E6%B4%8B%E7%A7%91%E6%8A%80%E5%A4%A7%E5%AD%B8" TargetMode="External"/><Relationship Id="rId10" Type="http://schemas.openxmlformats.org/officeDocument/2006/relationships/hyperlink" Target="https://zh.wikipedia.org/wiki/%E5%9C%8B%E7%AB%8B%E8%87%BA%E5%8C%97%E5%95%86%E6%A5%AD%E5%A4%A7%E5%AD%B8" TargetMode="External"/><Relationship Id="rId19" Type="http://schemas.openxmlformats.org/officeDocument/2006/relationships/hyperlink" Target="https://zh.wikipedia.org/wiki/%E5%AF%A6%E8%B8%90%E5%A4%A7%E5%AD%B8" TargetMode="External"/><Relationship Id="rId31" Type="http://schemas.openxmlformats.org/officeDocument/2006/relationships/hyperlink" Target="https://zh.wikipedia.org/wiki/%E9%86%92%E5%90%BE%E7%A7%91%E6%8A%80%E5%A4%A7%E5%AD%B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5%9C%8B%E7%AB%8B%E8%87%BA%E7%81%A3%E7%A7%91%E6%8A%80%E5%A4%A7%E5%AD%B8" TargetMode="External"/><Relationship Id="rId9" Type="http://schemas.openxmlformats.org/officeDocument/2006/relationships/hyperlink" Target="https://zh.wikipedia.org/wiki/%E5%9C%8B%E7%AB%8B%E8%87%BA%E5%8C%97%E8%AD%B7%E7%90%86%E5%81%A5%E5%BA%B7%E5%A4%A7%E5%AD%B8" TargetMode="External"/><Relationship Id="rId14" Type="http://schemas.openxmlformats.org/officeDocument/2006/relationships/hyperlink" Target="https://zh.wikipedia.org/wiki/%E6%B7%A1%E6%B1%9F%E5%A4%A7%E5%AD%B8" TargetMode="External"/><Relationship Id="rId22" Type="http://schemas.openxmlformats.org/officeDocument/2006/relationships/hyperlink" Target="https://zh.wikipedia.org/wiki/%E8%87%BA%E5%8C%97%E9%86%AB%E5%AD%B8%E5%A4%A7%E5%AD%B8" TargetMode="External"/><Relationship Id="rId27" Type="http://schemas.openxmlformats.org/officeDocument/2006/relationships/hyperlink" Target="https://zh.wikipedia.org/wiki/%E6%9D%B1%E5%8D%97%E7%A7%91%E6%8A%80%E5%A4%A7%E5%AD%B8" TargetMode="External"/><Relationship Id="rId30" Type="http://schemas.openxmlformats.org/officeDocument/2006/relationships/hyperlink" Target="https://zh.wikipedia.org/wiki/%E8%87%BA%E5%8C%97%E5%9F%8E%E5%B8%82%E7%A7%91%E6%8A%80%E5%A4%A7%E5%AD%B8" TargetMode="External"/><Relationship Id="rId35" Type="http://schemas.openxmlformats.org/officeDocument/2006/relationships/hyperlink" Target="https://zh.wikipedia.org/wiki/%E5%AE%8F%E5%9C%8B%E5%BE%B7%E9%9C%96%E7%A7%91%E6%8A%80%E5%A4%A7%E5%AD%B8" TargetMode="External"/><Relationship Id="rId43" Type="http://schemas.openxmlformats.org/officeDocument/2006/relationships/hyperlink" Target="https://zh.wikipedia.org/wiki/%E8%87%BA%E5%8C%97%E5%B8%82%E7%AB%8B%E5%A4%A7%E5%AD%B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0D6D-F94B-42C9-AD85-951235E1F716}">
  <dimension ref="A1:K47"/>
  <sheetViews>
    <sheetView tabSelected="1" zoomScale="70" zoomScaleNormal="70" workbookViewId="0">
      <pane ySplit="1" topLeftCell="A2" activePane="bottomLeft" state="frozen"/>
      <selection pane="bottomLeft" activeCell="O4" sqref="O4"/>
    </sheetView>
  </sheetViews>
  <sheetFormatPr defaultRowHeight="17"/>
  <cols>
    <col min="1" max="1" width="24.1796875" style="1" bestFit="1" customWidth="1"/>
    <col min="2" max="2" width="10.90625" style="4" bestFit="1" customWidth="1"/>
    <col min="3" max="3" width="12.36328125" style="4" bestFit="1" customWidth="1"/>
    <col min="4" max="4" width="11.08984375" style="4" bestFit="1" customWidth="1"/>
    <col min="5" max="5" width="8.7265625" style="2"/>
    <col min="6" max="6" width="12.81640625" style="2" bestFit="1" customWidth="1"/>
    <col min="7" max="7" width="9.90625" style="2" bestFit="1" customWidth="1"/>
    <col min="8" max="8" width="8.36328125" style="2" customWidth="1"/>
    <col min="9" max="16384" width="8.7265625" style="2"/>
  </cols>
  <sheetData>
    <row r="1" spans="1:11">
      <c r="A1" s="1" t="s">
        <v>47</v>
      </c>
      <c r="B1" s="4" t="s">
        <v>72</v>
      </c>
      <c r="C1" s="4" t="s">
        <v>71</v>
      </c>
      <c r="D1" s="4" t="s">
        <v>73</v>
      </c>
      <c r="G1" s="2" t="s">
        <v>68</v>
      </c>
      <c r="H1" s="2" t="s">
        <v>111</v>
      </c>
      <c r="I1" s="2" t="s">
        <v>50</v>
      </c>
      <c r="J1" s="2" t="s">
        <v>51</v>
      </c>
      <c r="K1" s="2" t="s">
        <v>52</v>
      </c>
    </row>
    <row r="2" spans="1:11">
      <c r="A2" s="1" t="s">
        <v>1</v>
      </c>
      <c r="B2" s="3">
        <v>16351</v>
      </c>
      <c r="C2" s="3">
        <v>-39</v>
      </c>
      <c r="D2" s="3">
        <f>B2+C2</f>
        <v>16312</v>
      </c>
      <c r="F2" s="2" t="s">
        <v>74</v>
      </c>
      <c r="G2" s="42">
        <f>D47</f>
        <v>381738</v>
      </c>
    </row>
    <row r="3" spans="1:11">
      <c r="A3" s="1" t="s">
        <v>2</v>
      </c>
      <c r="B3" s="3">
        <v>32527</v>
      </c>
      <c r="C3" s="3">
        <v>582</v>
      </c>
      <c r="D3" s="3">
        <f t="shared" ref="D3:D46" si="0">B3+C3</f>
        <v>33109</v>
      </c>
      <c r="F3" s="2" t="s">
        <v>76</v>
      </c>
      <c r="G3" s="2">
        <f>租屋人數!J50</f>
        <v>35119</v>
      </c>
      <c r="H3" s="2">
        <f>租屋人數!K50</f>
        <v>39049</v>
      </c>
      <c r="I3" s="2">
        <f>租屋人數!L50</f>
        <v>41474</v>
      </c>
      <c r="J3" s="2">
        <f>租屋人數!M50</f>
        <v>40901</v>
      </c>
      <c r="K3" s="2">
        <f>租屋人數!N50</f>
        <v>45796</v>
      </c>
    </row>
    <row r="4" spans="1:11">
      <c r="A4" s="1" t="s">
        <v>3</v>
      </c>
      <c r="B4" s="3">
        <v>15920</v>
      </c>
      <c r="C4" s="3">
        <v>204</v>
      </c>
      <c r="D4" s="3">
        <f t="shared" si="0"/>
        <v>16124</v>
      </c>
      <c r="F4" s="2" t="s">
        <v>77</v>
      </c>
      <c r="G4" s="42">
        <f>G2-G3</f>
        <v>346619</v>
      </c>
    </row>
    <row r="5" spans="1:11">
      <c r="A5" s="1" t="s">
        <v>4</v>
      </c>
      <c r="B5" s="3">
        <v>19716</v>
      </c>
      <c r="C5" s="3">
        <v>638</v>
      </c>
      <c r="D5" s="3">
        <f>B5+C5</f>
        <v>20354</v>
      </c>
      <c r="F5" s="2" t="s">
        <v>75</v>
      </c>
      <c r="G5" s="42">
        <f>人口密度!B6+人口密度!B7</f>
        <v>6553006</v>
      </c>
    </row>
    <row r="6" spans="1:11">
      <c r="A6" s="1" t="s">
        <v>5</v>
      </c>
      <c r="B6" s="3">
        <v>10080</v>
      </c>
      <c r="C6" s="3">
        <v>126</v>
      </c>
      <c r="D6" s="3">
        <f t="shared" si="0"/>
        <v>10206</v>
      </c>
    </row>
    <row r="7" spans="1:11">
      <c r="A7" s="1" t="s">
        <v>6</v>
      </c>
      <c r="B7" s="3">
        <v>11171</v>
      </c>
      <c r="C7" s="3">
        <v>-103</v>
      </c>
      <c r="D7" s="3">
        <f t="shared" si="0"/>
        <v>11068</v>
      </c>
    </row>
    <row r="8" spans="1:11">
      <c r="A8" s="1" t="s">
        <v>7</v>
      </c>
      <c r="B8" s="3">
        <v>13837</v>
      </c>
      <c r="C8" s="3">
        <v>373</v>
      </c>
      <c r="D8" s="3">
        <f t="shared" si="0"/>
        <v>14210</v>
      </c>
    </row>
    <row r="9" spans="1:11">
      <c r="A9" s="1" t="s">
        <v>8</v>
      </c>
      <c r="B9" s="3">
        <v>3144</v>
      </c>
      <c r="C9" s="3">
        <v>46</v>
      </c>
      <c r="D9" s="3">
        <f t="shared" si="0"/>
        <v>3190</v>
      </c>
    </row>
    <row r="10" spans="1:11">
      <c r="A10" s="1" t="s">
        <v>9</v>
      </c>
      <c r="B10" s="3">
        <v>5545</v>
      </c>
      <c r="C10" s="3">
        <v>-56</v>
      </c>
      <c r="D10" s="3">
        <f t="shared" si="0"/>
        <v>5489</v>
      </c>
    </row>
    <row r="11" spans="1:11">
      <c r="A11" s="1" t="s">
        <v>10</v>
      </c>
      <c r="B11" s="3">
        <v>5885</v>
      </c>
      <c r="C11" s="3">
        <v>95</v>
      </c>
      <c r="D11" s="3">
        <f t="shared" si="0"/>
        <v>5980</v>
      </c>
    </row>
    <row r="12" spans="1:11">
      <c r="A12" s="1" t="s">
        <v>11</v>
      </c>
      <c r="B12" s="3">
        <v>5338</v>
      </c>
      <c r="C12" s="3">
        <v>111</v>
      </c>
      <c r="D12" s="3">
        <f t="shared" si="0"/>
        <v>5449</v>
      </c>
    </row>
    <row r="13" spans="1:11">
      <c r="A13" s="1" t="s">
        <v>12</v>
      </c>
      <c r="B13" s="3">
        <v>7632</v>
      </c>
      <c r="C13" s="3">
        <v>871</v>
      </c>
      <c r="D13" s="3">
        <f t="shared" si="0"/>
        <v>8503</v>
      </c>
    </row>
    <row r="14" spans="1:11">
      <c r="A14" s="1" t="s">
        <v>13</v>
      </c>
      <c r="B14" s="3">
        <v>546</v>
      </c>
      <c r="C14" s="3">
        <v>-49</v>
      </c>
      <c r="D14" s="3">
        <f t="shared" si="0"/>
        <v>497</v>
      </c>
    </row>
    <row r="15" spans="1:11">
      <c r="A15" s="1" t="s">
        <v>14</v>
      </c>
      <c r="B15" s="3">
        <v>25981</v>
      </c>
      <c r="C15" s="3">
        <v>366</v>
      </c>
      <c r="D15" s="3">
        <f t="shared" si="0"/>
        <v>26347</v>
      </c>
    </row>
    <row r="16" spans="1:11">
      <c r="A16" s="1" t="s">
        <v>15</v>
      </c>
      <c r="B16" s="3">
        <v>15283</v>
      </c>
      <c r="C16" s="3">
        <v>-91</v>
      </c>
      <c r="D16" s="3">
        <f t="shared" si="0"/>
        <v>15192</v>
      </c>
    </row>
    <row r="17" spans="1:4">
      <c r="A17" s="1" t="s">
        <v>16</v>
      </c>
      <c r="B17" s="3">
        <v>23328</v>
      </c>
      <c r="C17" s="3">
        <v>-881</v>
      </c>
      <c r="D17" s="3">
        <f t="shared" si="0"/>
        <v>22447</v>
      </c>
    </row>
    <row r="18" spans="1:4">
      <c r="A18" s="1" t="s">
        <v>17</v>
      </c>
      <c r="B18" s="3">
        <v>22265</v>
      </c>
      <c r="C18" s="3">
        <v>-2523</v>
      </c>
      <c r="D18" s="3">
        <f t="shared" si="0"/>
        <v>19742</v>
      </c>
    </row>
    <row r="19" spans="1:4">
      <c r="A19" s="1" t="s">
        <v>18</v>
      </c>
      <c r="B19" s="3">
        <v>1165</v>
      </c>
      <c r="C19" s="3">
        <v>-174</v>
      </c>
      <c r="D19" s="3">
        <f>B19+C19</f>
        <v>991</v>
      </c>
    </row>
    <row r="20" spans="1:4">
      <c r="A20" s="1" t="s">
        <v>19</v>
      </c>
      <c r="B20" s="3">
        <v>10899</v>
      </c>
      <c r="C20" s="3">
        <v>-324</v>
      </c>
      <c r="D20" s="3">
        <f t="shared" si="0"/>
        <v>10575</v>
      </c>
    </row>
    <row r="21" spans="1:4">
      <c r="A21" s="1" t="s">
        <v>20</v>
      </c>
      <c r="B21" s="3">
        <v>18256</v>
      </c>
      <c r="C21" s="3">
        <v>-358</v>
      </c>
      <c r="D21" s="3">
        <f>B21+C21</f>
        <v>17898</v>
      </c>
    </row>
    <row r="22" spans="1:4">
      <c r="A22" s="1" t="s">
        <v>21</v>
      </c>
      <c r="B22" s="3">
        <v>11875</v>
      </c>
      <c r="C22" s="3">
        <v>-1341</v>
      </c>
      <c r="D22" s="3">
        <f t="shared" si="0"/>
        <v>10534</v>
      </c>
    </row>
    <row r="23" spans="1:4">
      <c r="A23" s="1" t="s">
        <v>22</v>
      </c>
      <c r="B23" s="3">
        <v>4341</v>
      </c>
      <c r="C23" s="3">
        <v>-941</v>
      </c>
      <c r="D23" s="3">
        <f t="shared" si="0"/>
        <v>3400</v>
      </c>
    </row>
    <row r="24" spans="1:4">
      <c r="A24" s="1" t="s">
        <v>0</v>
      </c>
      <c r="B24" s="3">
        <v>3818</v>
      </c>
      <c r="C24" s="3">
        <v>-194</v>
      </c>
      <c r="D24" s="3">
        <f t="shared" si="0"/>
        <v>3624</v>
      </c>
    </row>
    <row r="25" spans="1:4">
      <c r="A25" s="1" t="s">
        <v>23</v>
      </c>
      <c r="B25" s="3">
        <v>6154</v>
      </c>
      <c r="C25" s="3">
        <v>161</v>
      </c>
      <c r="D25" s="3">
        <f t="shared" si="0"/>
        <v>6315</v>
      </c>
    </row>
    <row r="26" spans="1:4">
      <c r="A26" s="1" t="s">
        <v>24</v>
      </c>
      <c r="B26" s="3">
        <v>4344</v>
      </c>
      <c r="C26" s="3">
        <v>-148</v>
      </c>
      <c r="D26" s="3">
        <f t="shared" si="0"/>
        <v>4196</v>
      </c>
    </row>
    <row r="27" spans="1:4">
      <c r="A27" s="1" t="s">
        <v>25</v>
      </c>
      <c r="B27" s="3">
        <v>1119</v>
      </c>
      <c r="C27" s="3">
        <v>-1272</v>
      </c>
      <c r="D27" s="3">
        <f t="shared" si="0"/>
        <v>-153</v>
      </c>
    </row>
    <row r="28" spans="1:4">
      <c r="A28" s="1" t="s">
        <v>26</v>
      </c>
      <c r="B28" s="3">
        <v>7618</v>
      </c>
      <c r="C28" s="3">
        <v>-1197</v>
      </c>
      <c r="D28" s="3">
        <f t="shared" si="0"/>
        <v>6421</v>
      </c>
    </row>
    <row r="29" spans="1:4">
      <c r="A29" s="1" t="s">
        <v>27</v>
      </c>
      <c r="B29" s="3">
        <v>5342</v>
      </c>
      <c r="C29" s="3">
        <v>-1314</v>
      </c>
      <c r="D29" s="3">
        <f t="shared" si="0"/>
        <v>4028</v>
      </c>
    </row>
    <row r="30" spans="1:4">
      <c r="A30" s="1" t="s">
        <v>28</v>
      </c>
      <c r="B30" s="3">
        <v>4376</v>
      </c>
      <c r="C30" s="3">
        <v>-792</v>
      </c>
      <c r="D30" s="3">
        <f t="shared" si="0"/>
        <v>3584</v>
      </c>
    </row>
    <row r="31" spans="1:4">
      <c r="A31" s="1" t="s">
        <v>29</v>
      </c>
      <c r="B31" s="3">
        <v>6425</v>
      </c>
      <c r="C31" s="3">
        <v>-959</v>
      </c>
      <c r="D31" s="3">
        <f t="shared" si="0"/>
        <v>5466</v>
      </c>
    </row>
    <row r="32" spans="1:4">
      <c r="A32" s="1" t="s">
        <v>30</v>
      </c>
      <c r="B32" s="3">
        <v>3886</v>
      </c>
      <c r="C32" s="3">
        <v>-887</v>
      </c>
      <c r="D32" s="3">
        <f t="shared" si="0"/>
        <v>2999</v>
      </c>
    </row>
    <row r="33" spans="1:5">
      <c r="A33" s="1" t="s">
        <v>31</v>
      </c>
      <c r="B33" s="3">
        <v>8985</v>
      </c>
      <c r="C33" s="3">
        <v>-873</v>
      </c>
      <c r="D33" s="3">
        <f t="shared" si="0"/>
        <v>8112</v>
      </c>
    </row>
    <row r="34" spans="1:5">
      <c r="A34" s="1" t="s">
        <v>32</v>
      </c>
      <c r="B34" s="3">
        <v>7687</v>
      </c>
      <c r="C34" s="3">
        <v>-1256</v>
      </c>
      <c r="D34" s="3">
        <f t="shared" si="0"/>
        <v>6431</v>
      </c>
    </row>
    <row r="35" spans="1:5">
      <c r="A35" s="1" t="s">
        <v>33</v>
      </c>
      <c r="B35" s="3">
        <v>2817</v>
      </c>
      <c r="C35" s="3">
        <v>-1226</v>
      </c>
      <c r="D35" s="3">
        <f t="shared" si="0"/>
        <v>1591</v>
      </c>
      <c r="E35" s="4" t="s">
        <v>34</v>
      </c>
    </row>
    <row r="36" spans="1:5">
      <c r="A36" s="1" t="s">
        <v>35</v>
      </c>
      <c r="B36" s="3">
        <v>11575</v>
      </c>
      <c r="C36" s="3">
        <v>206</v>
      </c>
      <c r="D36" s="3">
        <f t="shared" si="0"/>
        <v>11781</v>
      </c>
    </row>
    <row r="37" spans="1:5">
      <c r="A37" s="1" t="s">
        <v>36</v>
      </c>
      <c r="B37" s="3">
        <v>3465</v>
      </c>
      <c r="C37" s="3">
        <v>-176</v>
      </c>
      <c r="D37" s="3">
        <f t="shared" si="0"/>
        <v>3289</v>
      </c>
    </row>
    <row r="38" spans="1:5">
      <c r="A38" s="1" t="s">
        <v>37</v>
      </c>
      <c r="B38" s="3">
        <v>5370</v>
      </c>
      <c r="C38" s="3">
        <v>-362</v>
      </c>
      <c r="D38" s="3">
        <f t="shared" si="0"/>
        <v>5008</v>
      </c>
    </row>
    <row r="39" spans="1:5">
      <c r="A39" s="1" t="s">
        <v>38</v>
      </c>
      <c r="B39" s="3">
        <v>4192</v>
      </c>
      <c r="C39" s="3">
        <v>-248</v>
      </c>
      <c r="D39" s="3">
        <f t="shared" si="0"/>
        <v>3944</v>
      </c>
    </row>
    <row r="40" spans="1:5">
      <c r="A40" s="1" t="s">
        <v>39</v>
      </c>
      <c r="B40" s="3">
        <v>4388</v>
      </c>
      <c r="C40" s="3">
        <v>-109</v>
      </c>
      <c r="D40" s="3">
        <f t="shared" si="0"/>
        <v>4279</v>
      </c>
    </row>
    <row r="41" spans="1:5">
      <c r="A41" s="1" t="s">
        <v>40</v>
      </c>
      <c r="B41" s="3">
        <v>5191</v>
      </c>
      <c r="C41" s="3">
        <v>131</v>
      </c>
      <c r="D41" s="3">
        <f t="shared" si="0"/>
        <v>5322</v>
      </c>
    </row>
    <row r="42" spans="1:5">
      <c r="A42" s="1" t="s">
        <v>41</v>
      </c>
      <c r="B42" s="3">
        <v>816</v>
      </c>
      <c r="C42" s="3">
        <v>132</v>
      </c>
      <c r="D42" s="3">
        <f t="shared" si="0"/>
        <v>948</v>
      </c>
    </row>
    <row r="43" spans="1:5">
      <c r="A43" s="1" t="s">
        <v>42</v>
      </c>
      <c r="B43" s="3">
        <v>302</v>
      </c>
      <c r="C43" s="3">
        <v>-3</v>
      </c>
      <c r="D43" s="3">
        <f t="shared" si="0"/>
        <v>299</v>
      </c>
    </row>
    <row r="44" spans="1:5">
      <c r="A44" s="1" t="s">
        <v>43</v>
      </c>
      <c r="B44" s="3">
        <v>4106</v>
      </c>
      <c r="C44" s="3">
        <v>-117</v>
      </c>
      <c r="D44" s="3">
        <f t="shared" si="0"/>
        <v>3989</v>
      </c>
    </row>
    <row r="45" spans="1:5">
      <c r="A45" s="1" t="s">
        <v>44</v>
      </c>
      <c r="B45" s="3">
        <v>4698</v>
      </c>
      <c r="C45" s="3">
        <v>-213</v>
      </c>
      <c r="D45" s="3">
        <f t="shared" si="0"/>
        <v>4485</v>
      </c>
    </row>
    <row r="46" spans="1:5">
      <c r="A46" s="1" t="s">
        <v>45</v>
      </c>
      <c r="B46" s="3">
        <v>7986</v>
      </c>
      <c r="C46" s="3">
        <v>177</v>
      </c>
      <c r="D46" s="3">
        <f t="shared" si="0"/>
        <v>8163</v>
      </c>
    </row>
    <row r="47" spans="1:5">
      <c r="A47" s="1" t="s">
        <v>46</v>
      </c>
      <c r="B47" s="3">
        <f>SUM(B2:B46)</f>
        <v>395745</v>
      </c>
      <c r="D47" s="3">
        <f>SUM(D2:D46)</f>
        <v>381738</v>
      </c>
    </row>
  </sheetData>
  <phoneticPr fontId="1" type="noConversion"/>
  <hyperlinks>
    <hyperlink ref="A4" r:id="rId1" display="https://zh.wikipedia.org/wiki/%E5%9C%8B%E7%AB%8B%E8%87%BA%E7%81%A3%E5%B8%AB%E7%AF%84%E5%A4%A7%E5%AD%B8" xr:uid="{E58B45B4-C9D1-43F5-8329-42040233F01E}"/>
    <hyperlink ref="A5" r:id="rId2" tooltip="國立陽明交通大學" display="https://zh.wikipedia.org/wiki/%E5%9C%8B%E7%AB%8B%E9%99%BD%E6%98%8E%E4%BA%A4%E9%80%9A%E5%A4%A7%E5%AD%B8" xr:uid="{C4A4A3CC-8A07-4AE2-90E6-8FA35639DAE6}"/>
    <hyperlink ref="A6" r:id="rId3" display="https://zh.wikipedia.org/wiki/%E5%9C%8B%E7%AB%8B%E8%87%BA%E5%8C%97%E5%A4%A7%E5%AD%B8" xr:uid="{86CA21D1-F749-4C6D-9868-AFBE702BB5CB}"/>
    <hyperlink ref="A7" r:id="rId4" display="https://zh.wikipedia.org/wiki/%E5%9C%8B%E7%AB%8B%E8%87%BA%E7%81%A3%E7%A7%91%E6%8A%80%E5%A4%A7%E5%AD%B8" xr:uid="{4DE57DE5-8B94-4D70-BF3D-74D982EDBD79}"/>
    <hyperlink ref="A8" r:id="rId5" display="https://zh.wikipedia.org/wiki/%E5%9C%8B%E7%AB%8B%E8%87%BA%E5%8C%97%E7%A7%91%E6%8A%80%E5%A4%A7%E5%AD%B8" xr:uid="{3A758388-320D-4DEE-BF60-4E2911883981}"/>
    <hyperlink ref="A9" r:id="rId6" tooltip="國立臺北藝術大學" display="https://zh.wikipedia.org/wiki/%E5%9C%8B%E7%AB%8B%E8%87%BA%E5%8C%97%E8%97%9D%E8%A1%93%E5%A4%A7%E5%AD%B8" xr:uid="{4AEE92FB-79DE-4390-B427-91E3C46E239E}"/>
    <hyperlink ref="A10" r:id="rId7" display="https://zh.wikipedia.org/wiki/%E5%9C%8B%E7%AB%8B%E8%87%BA%E7%81%A3%E8%97%9D%E8%A1%93%E5%A4%A7%E5%AD%B8" xr:uid="{FED515E2-E1C8-419F-B3ED-0F7A26F0BB4F}"/>
    <hyperlink ref="A11" r:id="rId8" display="https://zh.wikipedia.org/wiki/%E5%9C%8B%E7%AB%8B%E8%87%BA%E5%8C%97%E6%95%99%E8%82%B2%E5%A4%A7%E5%AD%B8" xr:uid="{7CB7998C-E132-4F3B-A5C3-75BA41A24A87}"/>
    <hyperlink ref="A12" r:id="rId9" display="https://zh.wikipedia.org/wiki/%E5%9C%8B%E7%AB%8B%E8%87%BA%E5%8C%97%E8%AD%B7%E7%90%86%E5%81%A5%E5%BA%B7%E5%A4%A7%E5%AD%B8" xr:uid="{5B94C75E-CA49-450D-A0ED-11BE1A16E0C0}"/>
    <hyperlink ref="A13" r:id="rId10" display="https://zh.wikipedia.org/wiki/%E5%9C%8B%E7%AB%8B%E8%87%BA%E5%8C%97%E5%95%86%E6%A5%AD%E5%A4%A7%E5%AD%B8" xr:uid="{3BD7BE69-A317-40EA-B2D0-EA2AC34C70B3}"/>
    <hyperlink ref="A14" r:id="rId11" tooltip="國立臺灣戲曲學院" display="https://zh.wikipedia.org/wiki/%E5%9C%8B%E7%AB%8B%E8%87%BA%E7%81%A3%E6%88%B2%E6%9B%B2%E5%AD%B8%E9%99%A2" xr:uid="{FF53A268-3D02-4DDD-8733-14C798E1E221}"/>
    <hyperlink ref="A15" r:id="rId12" display="https://zh.wikipedia.org/wiki/%E8%BC%94%E4%BB%81%E5%A4%A7%E5%AD%B8" xr:uid="{9FCF3D0D-6F4F-4B7E-8AF7-3FBF05584430}"/>
    <hyperlink ref="A16" r:id="rId13" display="https://zh.wikipedia.org/wiki/%E6%9D%B1%E5%90%B3%E5%A4%A7%E5%AD%B8" xr:uid="{794B79C1-E94C-451C-B807-A716179C3D31}"/>
    <hyperlink ref="A17" r:id="rId14" display="https://zh.wikipedia.org/wiki/%E6%B7%A1%E6%B1%9F%E5%A4%A7%E5%AD%B8" xr:uid="{788E69CB-D615-4770-831E-0A08A296446F}"/>
    <hyperlink ref="A18" r:id="rId15" display="https://zh.wikipedia.org/wiki/%E4%B8%AD%E5%9C%8B%E6%96%87%E5%8C%96%E5%A4%A7%E5%AD%B8" xr:uid="{97BA4C00-E9D7-4109-B56C-1893B43FC50A}"/>
    <hyperlink ref="A19" r:id="rId16" display="https://zh.wikipedia.org/wiki/%E8%8F%AF%E6%A2%B5%E5%A4%A7%E5%AD%B8" xr:uid="{DA4C1E70-79F9-4DE3-84FC-94F17F832AC8}"/>
    <hyperlink ref="A20" r:id="rId17" display="https://zh.wikipedia.org/wiki/%E4%B8%96%E6%96%B0%E5%A4%A7%E5%AD%B8" xr:uid="{B1A1D2DD-FD90-4822-B162-34208D48E82D}"/>
    <hyperlink ref="A21" r:id="rId18" display="https://zh.wikipedia.org/wiki/%E9%8A%98%E5%82%B3%E5%A4%A7%E5%AD%B8" xr:uid="{712B7446-8570-4E2D-8361-6E77B7514E3A}"/>
    <hyperlink ref="A22" r:id="rId19" tooltip="實踐大學" display="https://zh.wikipedia.org/wiki/%E5%AF%A6%E8%B8%90%E5%A4%A7%E5%AD%B8" xr:uid="{74FF8FF5-601C-4A30-B694-70F212A25BCC}"/>
    <hyperlink ref="A23" r:id="rId20" display="https://zh.wikipedia.org/wiki/%E7%9C%9F%E7%90%86%E5%A4%A7%E5%AD%B8" xr:uid="{F2CFF7CD-5724-43F3-AB85-59D41628984D}"/>
    <hyperlink ref="A24" r:id="rId21" display="https://zh.wikipedia.org/wiki/%E5%A4%A7%E5%90%8C%E5%A4%A7%E5%AD%B8_(%E5%8F%B0%E7%81%A3)" xr:uid="{BD06C9F5-A612-45CE-89A8-77CC2649CA46}"/>
    <hyperlink ref="A25" r:id="rId22" display="https://zh.wikipedia.org/wiki/%E8%87%BA%E5%8C%97%E9%86%AB%E5%AD%B8%E5%A4%A7%E5%AD%B8" xr:uid="{601ACF0E-A173-4ED8-A5C3-9B7FD99933D5}"/>
    <hyperlink ref="A26" r:id="rId23" display="https://zh.wikipedia.org/wiki/%E6%98%8E%E5%BF%97%E7%A7%91%E6%8A%80%E5%A4%A7%E5%AD%B8" xr:uid="{03CD7682-3966-4CB5-A75A-7BBA6340F7C2}"/>
    <hyperlink ref="A27" r:id="rId24" display="https://zh.wikipedia.org/wiki/%E8%81%96%E7%B4%84%E7%BF%B0%E7%A7%91%E6%8A%80%E5%A4%A7%E5%AD%B8" xr:uid="{C70D7EB7-74F7-4F2F-B57D-BE03050CC8FE}"/>
    <hyperlink ref="A28" r:id="rId25" display="https://zh.wikipedia.org/wiki/%E4%B8%AD%E5%9C%8B%E7%A7%91%E6%8A%80%E5%A4%A7%E5%AD%B8" xr:uid="{FB2AF791-4481-4FA1-B677-1AC0F23E5932}"/>
    <hyperlink ref="A29" r:id="rId26" display="https://zh.wikipedia.org/wiki/%E6%99%AF%E6%96%87%E7%A7%91%E6%8A%80%E5%A4%A7%E5%AD%B8" xr:uid="{D38FD59D-43F5-496E-9466-719C511F3244}"/>
    <hyperlink ref="A30" r:id="rId27" display="https://zh.wikipedia.org/wiki/%E6%9D%B1%E5%8D%97%E7%A7%91%E6%8A%80%E5%A4%A7%E5%AD%B8" xr:uid="{1CDD52C3-4B65-4CBB-B73F-178586A1A1F8}"/>
    <hyperlink ref="A31" r:id="rId28" tooltip="德明財經科技大學" display="https://zh.wikipedia.org/wiki/%E5%BE%B7%E6%98%8E%E8%B2%A1%E7%B6%93%E7%A7%91%E6%8A%80%E5%A4%A7%E5%AD%B8" xr:uid="{493D18DF-7837-4959-9153-F8A4B948FBAB}"/>
    <hyperlink ref="A32" r:id="rId29" tooltip="中華科技大學" display="https://zh.wikipedia.org/wiki/%E4%B8%AD%E8%8F%AF%E7%A7%91%E6%8A%80%E5%A4%A7%E5%AD%B8" xr:uid="{BFCF474E-C79E-4B11-A4BA-A11072E977AA}"/>
    <hyperlink ref="A33" r:id="rId30" display="https://zh.wikipedia.org/wiki/%E8%87%BA%E5%8C%97%E5%9F%8E%E5%B8%82%E7%A7%91%E6%8A%80%E5%A4%A7%E5%AD%B8" xr:uid="{C2EA2212-9F1E-4BD9-9728-C2E91AE99E61}"/>
    <hyperlink ref="A34" r:id="rId31" display="https://zh.wikipedia.org/wiki/%E9%86%92%E5%90%BE%E7%A7%91%E6%8A%80%E5%A4%A7%E5%AD%B8" xr:uid="{8B5F92EE-4813-4649-8EFF-43E48F9E97D8}"/>
    <hyperlink ref="A35" r:id="rId32" display="https://zh.wikipedia.org/wiki/%E8%8F%AF%E5%A4%8F%E7%A7%91%E6%8A%80%E5%A4%A7%E5%AD%B8" xr:uid="{400FFA69-71D7-4AEB-B11D-FF003174AD48}"/>
    <hyperlink ref="A36" r:id="rId33" display="https://zh.wikipedia.org/wiki/%E8%87%B4%E7%90%86%E7%A7%91%E6%8A%80%E5%A4%A7%E5%AD%B8" xr:uid="{9A3021D5-F9EE-42A0-AB25-DAE0361DF8C1}"/>
    <hyperlink ref="A37" r:id="rId34" display="https://zh.wikipedia.org/wiki/%E5%BA%B7%E5%AF%A7%E5%A4%A7%E5%AD%B8" xr:uid="{7433F024-2EBB-4ED0-979A-FFC5636454D3}"/>
    <hyperlink ref="A38" r:id="rId35" tooltip="宏國德霖科技大學" display="https://zh.wikipedia.org/wiki/%E5%AE%8F%E5%9C%8B%E5%BE%B7%E9%9C%96%E7%A7%91%E6%8A%80%E5%A4%A7%E5%AD%B8" xr:uid="{34B84BEE-C2D3-4FA4-B83A-5AFE0A7610C7}"/>
    <hyperlink ref="A39" r:id="rId36" tooltip="台北海洋科技大學" display="https://zh.wikipedia.org/wiki/%E5%8F%B0%E5%8C%97%E6%B5%B7%E6%B4%8B%E7%A7%91%E6%8A%80%E5%A4%A7%E5%AD%B8" xr:uid="{4EB9EE08-4F7D-4DBF-969B-49710EF7724E}"/>
    <hyperlink ref="A40" r:id="rId37" display="https://zh.wikipedia.org/wiki/%E4%BA%9E%E6%9D%B1%E7%A7%91%E6%8A%80%E5%A4%A7%E5%AD%B8" xr:uid="{C1F7471F-5803-45D0-A79A-BAF76CE1FC92}"/>
    <hyperlink ref="A41" r:id="rId38" tooltip="黎明技術學院" display="https://zh.wikipedia.org/wiki/%E9%BB%8E%E6%98%8E%E6%8A%80%E8%A1%93%E5%AD%B8%E9%99%A2" xr:uid="{8B6885D6-4D3D-4418-BA20-59EE15169AE0}"/>
    <hyperlink ref="A42" r:id="rId39" display="https://zh.wikipedia.org/wiki/%E9%A6%AC%E5%81%95%E9%86%AB%E5%AD%B8%E9%99%A2" xr:uid="{89E11AFE-C6E6-43FA-8B5B-29060152CDE8}"/>
    <hyperlink ref="A43" r:id="rId40" display="https://zh.wikipedia.org/wiki/%E6%B3%95%E9%BC%93%E6%96%87%E7%90%86%E5%AD%B8%E9%99%A2" xr:uid="{28BA3226-6E15-46D0-9F90-22AF09876627}"/>
    <hyperlink ref="A44" r:id="rId41" display="https://zh.wikipedia.org/wiki/%E9%A6%AC%E5%81%95%E9%86%AB%E8%AD%B7%E7%AE%A1%E7%90%86%E5%B0%88%E7%A7%91%E5%AD%B8%E6%A0%A1" xr:uid="{69EC2005-3028-468D-B6E5-EE1C4EAB43F5}"/>
    <hyperlink ref="A45" r:id="rId42" display="https://zh.wikipedia.org/wiki/%E8%80%95%E8%8E%98%E5%81%A5%E5%BA%B7%E7%AE%A1%E7%90%86%E5%B0%88%E7%A7%91%E5%AD%B8%E6%A0%A1" xr:uid="{A20F1477-C7AE-4F51-ACEC-EDEEB58F2BFE}"/>
    <hyperlink ref="A46" r:id="rId43" tooltip="臺北市立大學" display="https://zh.wikipedia.org/wiki/%E8%87%BA%E5%8C%97%E5%B8%82%E7%AB%8B%E5%A4%A7%E5%AD%B8" xr:uid="{EA5D33B1-1BE2-4D0E-B84A-83BDEB37DC2A}"/>
  </hyperlinks>
  <pageMargins left="0.7" right="0.7" top="0.75" bottom="0.75" header="0.3" footer="0.3"/>
  <pageSetup paperSize="9" orientation="portrait" horizontalDpi="1200" verticalDpi="1200" r:id="rId44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EA75-6F44-48A1-9C12-4D1F3CDEEA4B}">
  <dimension ref="A1:N50"/>
  <sheetViews>
    <sheetView topLeftCell="A34" workbookViewId="0">
      <selection activeCell="N11" sqref="N11"/>
    </sheetView>
  </sheetViews>
  <sheetFormatPr defaultRowHeight="17"/>
  <cols>
    <col min="1" max="1" width="45.90625" style="52" bestFit="1" customWidth="1"/>
    <col min="2" max="2" width="0" style="52" hidden="1" customWidth="1"/>
    <col min="3" max="3" width="20.54296875" style="52" hidden="1" customWidth="1"/>
    <col min="4" max="4" width="43.36328125" style="52" hidden="1" customWidth="1"/>
    <col min="5" max="9" width="0" style="52" hidden="1" customWidth="1"/>
    <col min="10" max="10" width="17.54296875" style="53" bestFit="1" customWidth="1"/>
    <col min="11" max="11" width="17.54296875" bestFit="1" customWidth="1"/>
  </cols>
  <sheetData>
    <row r="1" spans="1:14">
      <c r="A1" s="43" t="s">
        <v>78</v>
      </c>
      <c r="B1" s="43" t="s">
        <v>79</v>
      </c>
      <c r="C1" s="43" t="s">
        <v>80</v>
      </c>
      <c r="D1" s="43" t="s">
        <v>81</v>
      </c>
      <c r="E1" s="43" t="s">
        <v>82</v>
      </c>
      <c r="F1" s="43" t="s">
        <v>83</v>
      </c>
      <c r="G1" s="43" t="s">
        <v>84</v>
      </c>
      <c r="H1" s="43" t="s">
        <v>85</v>
      </c>
      <c r="I1" s="43" t="s">
        <v>86</v>
      </c>
      <c r="J1" s="54" t="s">
        <v>106</v>
      </c>
      <c r="K1" s="54" t="s">
        <v>107</v>
      </c>
      <c r="L1" s="54" t="s">
        <v>108</v>
      </c>
      <c r="M1" s="54" t="s">
        <v>109</v>
      </c>
      <c r="N1" s="54" t="s">
        <v>110</v>
      </c>
    </row>
    <row r="2" spans="1:14">
      <c r="A2" s="44" t="s">
        <v>0</v>
      </c>
      <c r="B2" s="44" t="s">
        <v>87</v>
      </c>
      <c r="C2" s="45">
        <v>796</v>
      </c>
      <c r="D2" s="45">
        <v>796</v>
      </c>
      <c r="E2" s="45">
        <v>536</v>
      </c>
      <c r="F2" s="45">
        <v>260</v>
      </c>
      <c r="G2" s="45">
        <v>0</v>
      </c>
      <c r="H2" s="45">
        <v>0</v>
      </c>
      <c r="I2" s="45">
        <v>0</v>
      </c>
      <c r="J2" s="47">
        <v>44</v>
      </c>
      <c r="K2" s="47">
        <v>53</v>
      </c>
      <c r="L2" s="45">
        <v>2561</v>
      </c>
      <c r="M2" s="45">
        <v>1681</v>
      </c>
      <c r="N2" s="45">
        <v>1610</v>
      </c>
    </row>
    <row r="3" spans="1:14">
      <c r="A3" s="44" t="s">
        <v>17</v>
      </c>
      <c r="B3" s="44" t="s">
        <v>87</v>
      </c>
      <c r="C3" s="45">
        <v>4628</v>
      </c>
      <c r="D3" s="45">
        <v>3956</v>
      </c>
      <c r="E3" s="45">
        <v>1777</v>
      </c>
      <c r="F3" s="45">
        <v>2179</v>
      </c>
      <c r="G3" s="45">
        <v>0</v>
      </c>
      <c r="H3" s="45">
        <v>0</v>
      </c>
      <c r="I3" s="45">
        <v>0</v>
      </c>
      <c r="J3" s="45">
        <v>3470</v>
      </c>
      <c r="K3" s="45">
        <v>5161</v>
      </c>
      <c r="L3" s="45">
        <v>1644</v>
      </c>
      <c r="M3" s="45">
        <v>2352</v>
      </c>
      <c r="N3" s="45">
        <v>2070</v>
      </c>
    </row>
    <row r="4" spans="1:14">
      <c r="A4" s="44" t="s">
        <v>26</v>
      </c>
      <c r="B4" s="44" t="s">
        <v>87</v>
      </c>
      <c r="C4" s="45">
        <v>67</v>
      </c>
      <c r="D4" s="45">
        <v>57</v>
      </c>
      <c r="E4" s="45">
        <v>0</v>
      </c>
      <c r="F4" s="45">
        <v>57</v>
      </c>
      <c r="G4" s="45">
        <v>0</v>
      </c>
      <c r="H4" s="45">
        <v>0</v>
      </c>
      <c r="I4" s="45">
        <v>0</v>
      </c>
      <c r="J4" s="47">
        <v>374</v>
      </c>
      <c r="K4" s="47">
        <v>373</v>
      </c>
      <c r="L4" s="47">
        <v>996</v>
      </c>
      <c r="M4" s="47">
        <v>927</v>
      </c>
      <c r="N4" s="47">
        <v>836</v>
      </c>
    </row>
    <row r="5" spans="1:14">
      <c r="A5" s="44" t="s">
        <v>90</v>
      </c>
      <c r="B5" s="44" t="s">
        <v>87</v>
      </c>
      <c r="C5" s="45">
        <v>326</v>
      </c>
      <c r="D5" s="45">
        <v>326</v>
      </c>
      <c r="E5" s="45">
        <v>215</v>
      </c>
      <c r="F5" s="45">
        <v>111</v>
      </c>
      <c r="G5" s="45">
        <v>0</v>
      </c>
      <c r="H5" s="45">
        <v>0</v>
      </c>
      <c r="I5" s="45">
        <v>0</v>
      </c>
      <c r="J5" s="47">
        <v>5</v>
      </c>
      <c r="K5" s="47">
        <v>21</v>
      </c>
      <c r="L5" s="47">
        <v>195</v>
      </c>
      <c r="M5" s="47">
        <v>121</v>
      </c>
      <c r="N5" s="47">
        <v>158</v>
      </c>
    </row>
    <row r="6" spans="1:14">
      <c r="A6" s="44" t="s">
        <v>19</v>
      </c>
      <c r="B6" s="44" t="s">
        <v>87</v>
      </c>
      <c r="C6" s="45">
        <v>677</v>
      </c>
      <c r="D6" s="45">
        <v>419</v>
      </c>
      <c r="E6" s="45">
        <v>136</v>
      </c>
      <c r="F6" s="45">
        <v>283</v>
      </c>
      <c r="G6" s="45">
        <v>51</v>
      </c>
      <c r="H6" s="45">
        <v>17</v>
      </c>
      <c r="I6" s="45">
        <v>34</v>
      </c>
      <c r="J6" s="47">
        <f>202+538</f>
        <v>740</v>
      </c>
      <c r="K6" s="45">
        <f>916+258</f>
        <v>1174</v>
      </c>
      <c r="L6" s="45">
        <v>2545</v>
      </c>
      <c r="M6" s="45">
        <v>2797</v>
      </c>
      <c r="N6" s="45">
        <v>2949</v>
      </c>
    </row>
    <row r="7" spans="1:14">
      <c r="A7" s="44" t="s">
        <v>97</v>
      </c>
      <c r="B7" s="44" t="s">
        <v>87</v>
      </c>
      <c r="C7" s="45">
        <v>353</v>
      </c>
      <c r="D7" s="45">
        <v>353</v>
      </c>
      <c r="E7" s="45">
        <v>273</v>
      </c>
      <c r="F7" s="45">
        <v>80</v>
      </c>
      <c r="G7" s="45">
        <v>0</v>
      </c>
      <c r="H7" s="45">
        <v>0</v>
      </c>
      <c r="I7" s="45">
        <v>0</v>
      </c>
      <c r="J7" s="47">
        <f>80+92</f>
        <v>172</v>
      </c>
      <c r="K7" s="45">
        <f>108+96</f>
        <v>204</v>
      </c>
      <c r="L7" s="47">
        <v>965</v>
      </c>
      <c r="M7" s="47">
        <v>961</v>
      </c>
      <c r="N7" s="45">
        <v>2880</v>
      </c>
    </row>
    <row r="8" spans="1:14">
      <c r="A8" s="44" t="s">
        <v>104</v>
      </c>
      <c r="B8" s="44" t="s">
        <v>87</v>
      </c>
      <c r="C8" s="45">
        <v>94</v>
      </c>
      <c r="D8" s="45">
        <v>94</v>
      </c>
      <c r="E8" s="45">
        <v>33</v>
      </c>
      <c r="F8" s="45">
        <v>61</v>
      </c>
      <c r="G8" s="45">
        <v>0</v>
      </c>
      <c r="H8" s="45">
        <v>0</v>
      </c>
      <c r="I8" s="45">
        <v>0</v>
      </c>
      <c r="J8" s="47">
        <v>0</v>
      </c>
      <c r="K8" s="47">
        <v>0</v>
      </c>
      <c r="L8" s="47">
        <v>897</v>
      </c>
      <c r="M8" s="47">
        <v>805</v>
      </c>
      <c r="N8" s="47">
        <v>782</v>
      </c>
    </row>
    <row r="9" spans="1:14">
      <c r="A9" s="44" t="s">
        <v>96</v>
      </c>
      <c r="B9" s="44" t="s">
        <v>88</v>
      </c>
      <c r="C9" s="45">
        <v>209</v>
      </c>
      <c r="D9" s="45">
        <v>209</v>
      </c>
      <c r="E9" s="45">
        <v>130</v>
      </c>
      <c r="F9" s="45">
        <v>79</v>
      </c>
      <c r="G9" s="45">
        <v>0</v>
      </c>
      <c r="H9" s="45">
        <v>0</v>
      </c>
      <c r="I9" s="45">
        <v>0</v>
      </c>
      <c r="J9" s="47">
        <v>21</v>
      </c>
      <c r="K9" s="47">
        <v>63</v>
      </c>
      <c r="L9" s="47">
        <v>143</v>
      </c>
      <c r="M9" s="47">
        <v>160</v>
      </c>
      <c r="N9" s="47">
        <v>158</v>
      </c>
    </row>
    <row r="10" spans="1:14">
      <c r="A10" s="44" t="s">
        <v>98</v>
      </c>
      <c r="B10" s="44" t="s">
        <v>88</v>
      </c>
      <c r="C10" s="45">
        <v>325</v>
      </c>
      <c r="D10" s="45">
        <v>227</v>
      </c>
      <c r="E10" s="45">
        <v>112</v>
      </c>
      <c r="F10" s="45">
        <v>115</v>
      </c>
      <c r="G10" s="45">
        <v>0</v>
      </c>
      <c r="H10" s="45">
        <v>0</v>
      </c>
      <c r="I10" s="45">
        <v>0</v>
      </c>
      <c r="J10" s="47">
        <v>0</v>
      </c>
      <c r="K10" s="47">
        <v>169</v>
      </c>
      <c r="L10" s="47">
        <v>394</v>
      </c>
      <c r="M10" s="47">
        <v>412</v>
      </c>
      <c r="N10" s="47">
        <v>241</v>
      </c>
    </row>
    <row r="11" spans="1:14">
      <c r="A11" s="44" t="s">
        <v>24</v>
      </c>
      <c r="B11" s="44" t="s">
        <v>88</v>
      </c>
      <c r="C11" s="45">
        <v>2337</v>
      </c>
      <c r="D11" s="45">
        <v>2337</v>
      </c>
      <c r="E11" s="45">
        <v>1577</v>
      </c>
      <c r="F11" s="45">
        <v>760</v>
      </c>
      <c r="G11" s="45">
        <v>0</v>
      </c>
      <c r="H11" s="45">
        <v>0</v>
      </c>
      <c r="I11" s="45">
        <v>0</v>
      </c>
      <c r="J11" s="47">
        <v>36</v>
      </c>
      <c r="K11" s="47">
        <v>26</v>
      </c>
      <c r="L11" s="47">
        <v>129</v>
      </c>
      <c r="M11" s="47">
        <v>135</v>
      </c>
      <c r="N11" s="47">
        <v>135</v>
      </c>
    </row>
    <row r="12" spans="1:14">
      <c r="A12" s="44" t="s">
        <v>15</v>
      </c>
      <c r="B12" s="44" t="s">
        <v>87</v>
      </c>
      <c r="C12" s="45">
        <v>3350</v>
      </c>
      <c r="D12" s="45">
        <v>1101</v>
      </c>
      <c r="E12" s="45">
        <v>411</v>
      </c>
      <c r="F12" s="45">
        <v>690</v>
      </c>
      <c r="G12" s="45">
        <v>1015</v>
      </c>
      <c r="H12" s="45">
        <v>339</v>
      </c>
      <c r="I12" s="45">
        <v>676</v>
      </c>
      <c r="J12" s="45">
        <v>4371</v>
      </c>
      <c r="K12" s="45">
        <v>4427</v>
      </c>
      <c r="L12" s="47">
        <v>551</v>
      </c>
      <c r="M12" s="47">
        <v>741</v>
      </c>
      <c r="N12" s="47">
        <v>640</v>
      </c>
    </row>
    <row r="13" spans="1:14">
      <c r="A13" s="44" t="s">
        <v>28</v>
      </c>
      <c r="B13" s="44" t="s">
        <v>88</v>
      </c>
      <c r="C13" s="45">
        <v>670</v>
      </c>
      <c r="D13" s="45">
        <v>541</v>
      </c>
      <c r="E13" s="45">
        <v>349</v>
      </c>
      <c r="F13" s="45">
        <v>192</v>
      </c>
      <c r="G13" s="45">
        <v>0</v>
      </c>
      <c r="H13" s="45">
        <v>0</v>
      </c>
      <c r="I13" s="45">
        <v>0</v>
      </c>
      <c r="J13" s="47">
        <v>440</v>
      </c>
      <c r="K13" s="47">
        <v>395</v>
      </c>
      <c r="L13" s="47">
        <v>242</v>
      </c>
      <c r="M13" s="47">
        <v>250</v>
      </c>
      <c r="N13" s="47">
        <v>151</v>
      </c>
    </row>
    <row r="14" spans="1:14">
      <c r="A14" s="44" t="s">
        <v>100</v>
      </c>
      <c r="B14" s="44" t="s">
        <v>88</v>
      </c>
      <c r="C14" s="45">
        <v>211</v>
      </c>
      <c r="D14" s="45">
        <v>211</v>
      </c>
      <c r="E14" s="45">
        <v>65</v>
      </c>
      <c r="F14" s="45">
        <v>146</v>
      </c>
      <c r="G14" s="45">
        <v>0</v>
      </c>
      <c r="H14" s="45">
        <v>0</v>
      </c>
      <c r="I14" s="45">
        <v>0</v>
      </c>
      <c r="J14" s="47">
        <v>2</v>
      </c>
      <c r="K14" s="47">
        <v>3</v>
      </c>
      <c r="L14" s="47">
        <v>9</v>
      </c>
      <c r="M14" s="47">
        <v>94</v>
      </c>
      <c r="N14" s="47">
        <v>109</v>
      </c>
    </row>
    <row r="15" spans="1:14">
      <c r="A15" s="44" t="s">
        <v>91</v>
      </c>
      <c r="B15" s="44" t="s">
        <v>87</v>
      </c>
      <c r="C15" s="45">
        <v>1043</v>
      </c>
      <c r="D15" s="45">
        <v>937</v>
      </c>
      <c r="E15" s="45">
        <v>524</v>
      </c>
      <c r="F15" s="45">
        <v>413</v>
      </c>
      <c r="G15" s="45">
        <v>0</v>
      </c>
      <c r="H15" s="45">
        <v>0</v>
      </c>
      <c r="I15" s="45">
        <v>0</v>
      </c>
      <c r="J15" s="47">
        <v>93</v>
      </c>
      <c r="K15" s="47">
        <v>400</v>
      </c>
      <c r="L15" s="45">
        <v>5343</v>
      </c>
      <c r="M15" s="45">
        <v>4936</v>
      </c>
      <c r="N15" s="45">
        <v>4722</v>
      </c>
    </row>
    <row r="16" spans="1:14">
      <c r="A16" s="44" t="s">
        <v>94</v>
      </c>
      <c r="B16" s="44" t="s">
        <v>88</v>
      </c>
      <c r="C16" s="45">
        <v>680</v>
      </c>
      <c r="D16" s="45">
        <v>594</v>
      </c>
      <c r="E16" s="45">
        <v>170</v>
      </c>
      <c r="F16" s="45">
        <v>424</v>
      </c>
      <c r="G16" s="45">
        <v>64</v>
      </c>
      <c r="H16" s="45">
        <v>0</v>
      </c>
      <c r="I16" s="45">
        <v>64</v>
      </c>
      <c r="J16" s="47">
        <v>340</v>
      </c>
      <c r="K16" s="47">
        <v>234</v>
      </c>
      <c r="L16" s="45">
        <v>4349</v>
      </c>
      <c r="M16" s="45">
        <v>4064</v>
      </c>
      <c r="N16" s="45">
        <v>4069</v>
      </c>
    </row>
    <row r="17" spans="1:14">
      <c r="A17" s="44" t="s">
        <v>22</v>
      </c>
      <c r="B17" s="44" t="s">
        <v>88</v>
      </c>
      <c r="C17" s="45">
        <v>857</v>
      </c>
      <c r="D17" s="45">
        <v>682</v>
      </c>
      <c r="E17" s="45">
        <v>285</v>
      </c>
      <c r="F17" s="45">
        <v>397</v>
      </c>
      <c r="G17" s="45">
        <v>0</v>
      </c>
      <c r="H17" s="45">
        <v>0</v>
      </c>
      <c r="I17" s="45">
        <v>0</v>
      </c>
      <c r="J17" s="47">
        <v>47</v>
      </c>
      <c r="K17" s="47">
        <v>205</v>
      </c>
      <c r="L17" s="45">
        <v>7707</v>
      </c>
      <c r="M17" s="45">
        <v>7799</v>
      </c>
      <c r="N17" s="45">
        <v>9115</v>
      </c>
    </row>
    <row r="18" spans="1:14">
      <c r="A18" s="44" t="s">
        <v>44</v>
      </c>
      <c r="B18" s="44" t="s">
        <v>88</v>
      </c>
      <c r="C18" s="45">
        <v>860</v>
      </c>
      <c r="D18" s="45">
        <v>860</v>
      </c>
      <c r="E18" s="45">
        <v>61</v>
      </c>
      <c r="F18" s="45">
        <v>799</v>
      </c>
      <c r="G18" s="45">
        <v>0</v>
      </c>
      <c r="H18" s="45">
        <v>0</v>
      </c>
      <c r="I18" s="45">
        <v>0</v>
      </c>
      <c r="J18" s="47">
        <v>38</v>
      </c>
      <c r="K18" s="47">
        <v>45</v>
      </c>
      <c r="L18" s="45">
        <v>5093</v>
      </c>
      <c r="M18" s="45">
        <v>4378</v>
      </c>
      <c r="N18" s="45">
        <v>6128</v>
      </c>
    </row>
    <row r="19" spans="1:14">
      <c r="A19" s="44" t="s">
        <v>99</v>
      </c>
      <c r="B19" s="44" t="s">
        <v>88</v>
      </c>
      <c r="C19" s="45">
        <v>581</v>
      </c>
      <c r="D19" s="45">
        <v>581</v>
      </c>
      <c r="E19" s="45">
        <v>209</v>
      </c>
      <c r="F19" s="45">
        <v>372</v>
      </c>
      <c r="G19" s="45">
        <v>0</v>
      </c>
      <c r="H19" s="45">
        <v>0</v>
      </c>
      <c r="I19" s="45">
        <v>0</v>
      </c>
      <c r="J19" s="47">
        <v>119</v>
      </c>
      <c r="K19" s="47">
        <v>123</v>
      </c>
      <c r="L19" s="47">
        <v>0</v>
      </c>
      <c r="M19" s="47">
        <v>20</v>
      </c>
      <c r="N19" s="47">
        <v>13</v>
      </c>
    </row>
    <row r="20" spans="1:14">
      <c r="A20" s="44" t="s">
        <v>101</v>
      </c>
      <c r="B20" s="44" t="s">
        <v>87</v>
      </c>
      <c r="C20" s="45">
        <v>314</v>
      </c>
      <c r="D20" s="45">
        <v>314</v>
      </c>
      <c r="E20" s="45">
        <v>72</v>
      </c>
      <c r="F20" s="45">
        <v>242</v>
      </c>
      <c r="G20" s="45">
        <v>0</v>
      </c>
      <c r="H20" s="45">
        <v>0</v>
      </c>
      <c r="I20" s="45">
        <v>0</v>
      </c>
      <c r="J20" s="47">
        <f>40+293</f>
        <v>333</v>
      </c>
      <c r="K20" s="45">
        <f>253+106</f>
        <v>359</v>
      </c>
      <c r="L20" s="45">
        <f>920+156</f>
        <v>1076</v>
      </c>
      <c r="M20" s="45">
        <f>487+1825</f>
        <v>2312</v>
      </c>
      <c r="N20" s="45">
        <f>488+1832</f>
        <v>2320</v>
      </c>
    </row>
    <row r="21" spans="1:14">
      <c r="A21" s="44" t="s">
        <v>1</v>
      </c>
      <c r="B21" s="44" t="s">
        <v>87</v>
      </c>
      <c r="C21" s="45">
        <v>7371</v>
      </c>
      <c r="D21" s="45">
        <v>5207</v>
      </c>
      <c r="E21" s="45">
        <v>2125</v>
      </c>
      <c r="F21" s="45">
        <v>3082</v>
      </c>
      <c r="G21" s="45">
        <v>67</v>
      </c>
      <c r="H21" s="45">
        <v>25</v>
      </c>
      <c r="I21" s="45">
        <v>42</v>
      </c>
      <c r="J21" s="46">
        <v>2391</v>
      </c>
      <c r="K21" s="45">
        <v>2418</v>
      </c>
      <c r="L21" s="47">
        <v>594</v>
      </c>
      <c r="M21" s="47">
        <v>329</v>
      </c>
      <c r="N21" s="47">
        <v>388</v>
      </c>
    </row>
    <row r="22" spans="1:14">
      <c r="A22" s="44" t="s">
        <v>4</v>
      </c>
      <c r="B22" s="44" t="s">
        <v>87</v>
      </c>
      <c r="C22" s="45">
        <v>2307</v>
      </c>
      <c r="D22" s="45">
        <v>1887</v>
      </c>
      <c r="E22" s="45">
        <v>969</v>
      </c>
      <c r="F22" s="45">
        <v>918</v>
      </c>
      <c r="G22" s="45">
        <v>0</v>
      </c>
      <c r="H22" s="45">
        <v>0</v>
      </c>
      <c r="I22" s="45">
        <v>0</v>
      </c>
      <c r="J22" s="47">
        <v>1187</v>
      </c>
      <c r="K22" s="45">
        <v>1127</v>
      </c>
      <c r="L22" s="47">
        <v>265</v>
      </c>
      <c r="M22" s="47">
        <v>268</v>
      </c>
      <c r="N22" s="47">
        <v>400</v>
      </c>
    </row>
    <row r="23" spans="1:14">
      <c r="A23" s="44" t="s">
        <v>5</v>
      </c>
      <c r="B23" s="44" t="s">
        <v>88</v>
      </c>
      <c r="C23" s="45">
        <v>1632</v>
      </c>
      <c r="D23" s="45">
        <v>1514</v>
      </c>
      <c r="E23" s="45">
        <v>662</v>
      </c>
      <c r="F23" s="45">
        <v>852</v>
      </c>
      <c r="G23" s="45">
        <v>0</v>
      </c>
      <c r="H23" s="45">
        <v>0</v>
      </c>
      <c r="I23" s="45">
        <v>0</v>
      </c>
      <c r="J23" s="45">
        <v>2405</v>
      </c>
      <c r="K23" s="45">
        <v>2423</v>
      </c>
      <c r="L23" s="47">
        <v>254</v>
      </c>
      <c r="M23" s="47">
        <v>350</v>
      </c>
      <c r="N23" s="47">
        <v>355</v>
      </c>
    </row>
    <row r="24" spans="1:14">
      <c r="A24" s="44" t="s">
        <v>7</v>
      </c>
      <c r="B24" s="44" t="s">
        <v>87</v>
      </c>
      <c r="C24" s="45">
        <v>1710</v>
      </c>
      <c r="D24" s="45">
        <v>1428</v>
      </c>
      <c r="E24" s="45">
        <v>921</v>
      </c>
      <c r="F24" s="45">
        <v>507</v>
      </c>
      <c r="G24" s="45">
        <v>181</v>
      </c>
      <c r="H24" s="45">
        <v>98</v>
      </c>
      <c r="I24" s="45">
        <v>83</v>
      </c>
      <c r="J24" s="47">
        <v>864</v>
      </c>
      <c r="K24" s="47">
        <v>957</v>
      </c>
      <c r="L24" s="47">
        <v>48</v>
      </c>
      <c r="M24" s="47">
        <v>48</v>
      </c>
      <c r="N24" s="47">
        <v>46</v>
      </c>
    </row>
    <row r="25" spans="1:14">
      <c r="A25" s="44" t="s">
        <v>12</v>
      </c>
      <c r="B25" s="44" t="s">
        <v>88</v>
      </c>
      <c r="C25" s="45">
        <v>379</v>
      </c>
      <c r="D25" s="45">
        <v>0</v>
      </c>
      <c r="E25" s="45">
        <v>0</v>
      </c>
      <c r="F25" s="45">
        <v>0</v>
      </c>
      <c r="G25" s="45">
        <v>379</v>
      </c>
      <c r="H25" s="45">
        <v>91</v>
      </c>
      <c r="I25" s="45">
        <v>288</v>
      </c>
      <c r="J25" s="47">
        <v>255</v>
      </c>
      <c r="K25" s="47">
        <v>259</v>
      </c>
      <c r="L25" s="45">
        <v>1063</v>
      </c>
      <c r="M25" s="45">
        <v>1000</v>
      </c>
      <c r="N25" s="47">
        <v>833</v>
      </c>
    </row>
    <row r="26" spans="1:14">
      <c r="A26" s="44" t="s">
        <v>10</v>
      </c>
      <c r="B26" s="44" t="s">
        <v>87</v>
      </c>
      <c r="C26" s="45">
        <v>1516</v>
      </c>
      <c r="D26" s="45">
        <v>1354</v>
      </c>
      <c r="E26" s="45">
        <v>426</v>
      </c>
      <c r="F26" s="45">
        <v>928</v>
      </c>
      <c r="G26" s="45">
        <v>0</v>
      </c>
      <c r="H26" s="45">
        <v>0</v>
      </c>
      <c r="I26" s="45">
        <v>0</v>
      </c>
      <c r="J26" s="47">
        <v>129</v>
      </c>
      <c r="K26" s="47">
        <v>129</v>
      </c>
      <c r="L26" s="47">
        <v>55</v>
      </c>
      <c r="M26" s="47">
        <v>53</v>
      </c>
      <c r="N26" s="47">
        <v>45</v>
      </c>
    </row>
    <row r="27" spans="1:14">
      <c r="A27" s="44" t="s">
        <v>8</v>
      </c>
      <c r="B27" s="44" t="s">
        <v>87</v>
      </c>
      <c r="C27" s="45">
        <v>1752</v>
      </c>
      <c r="D27" s="45">
        <v>1426</v>
      </c>
      <c r="E27" s="45">
        <v>491</v>
      </c>
      <c r="F27" s="45">
        <v>935</v>
      </c>
      <c r="G27" s="45">
        <v>0</v>
      </c>
      <c r="H27" s="45">
        <v>0</v>
      </c>
      <c r="I27" s="45">
        <v>0</v>
      </c>
      <c r="J27" s="47">
        <v>148</v>
      </c>
      <c r="K27" s="47">
        <v>149</v>
      </c>
      <c r="L27" s="47">
        <v>262</v>
      </c>
      <c r="M27" s="47">
        <v>378</v>
      </c>
      <c r="N27" s="47">
        <v>464</v>
      </c>
    </row>
    <row r="28" spans="1:14">
      <c r="A28" s="44" t="s">
        <v>11</v>
      </c>
      <c r="B28" s="44" t="s">
        <v>87</v>
      </c>
      <c r="C28" s="45">
        <v>2057</v>
      </c>
      <c r="D28" s="45">
        <v>1723</v>
      </c>
      <c r="E28" s="45">
        <v>234</v>
      </c>
      <c r="F28" s="45">
        <v>1489</v>
      </c>
      <c r="G28" s="45">
        <v>0</v>
      </c>
      <c r="H28" s="45">
        <v>0</v>
      </c>
      <c r="I28" s="45">
        <v>0</v>
      </c>
      <c r="J28" s="47">
        <v>524</v>
      </c>
      <c r="K28" s="47">
        <v>541</v>
      </c>
      <c r="L28" s="47">
        <v>406</v>
      </c>
      <c r="M28" s="47">
        <v>469</v>
      </c>
      <c r="N28" s="47">
        <v>582</v>
      </c>
    </row>
    <row r="29" spans="1:14">
      <c r="A29" s="44" t="s">
        <v>2</v>
      </c>
      <c r="B29" s="44" t="s">
        <v>87</v>
      </c>
      <c r="C29" s="45">
        <v>14313</v>
      </c>
      <c r="D29" s="45">
        <v>11729</v>
      </c>
      <c r="E29" s="45">
        <v>6502</v>
      </c>
      <c r="F29" s="45">
        <v>5227</v>
      </c>
      <c r="G29" s="45">
        <v>131</v>
      </c>
      <c r="H29" s="45">
        <v>45</v>
      </c>
      <c r="I29" s="45">
        <v>86</v>
      </c>
      <c r="J29" s="46">
        <v>708</v>
      </c>
      <c r="K29" s="45">
        <v>1133</v>
      </c>
      <c r="L29" s="47">
        <v>240</v>
      </c>
      <c r="M29" s="47">
        <v>165</v>
      </c>
      <c r="N29" s="47">
        <v>100</v>
      </c>
    </row>
    <row r="30" spans="1:14">
      <c r="A30" s="44" t="s">
        <v>6</v>
      </c>
      <c r="B30" s="44" t="s">
        <v>87</v>
      </c>
      <c r="C30" s="45">
        <v>4231</v>
      </c>
      <c r="D30" s="45">
        <v>3289</v>
      </c>
      <c r="E30" s="45">
        <v>2331</v>
      </c>
      <c r="F30" s="45">
        <v>958</v>
      </c>
      <c r="G30" s="45">
        <v>0</v>
      </c>
      <c r="H30" s="45">
        <v>0</v>
      </c>
      <c r="I30" s="45">
        <v>0</v>
      </c>
      <c r="J30" s="47">
        <v>765</v>
      </c>
      <c r="K30" s="47">
        <v>502</v>
      </c>
      <c r="L30" s="47">
        <v>286</v>
      </c>
      <c r="M30" s="47">
        <v>301</v>
      </c>
      <c r="N30" s="47">
        <v>219</v>
      </c>
    </row>
    <row r="31" spans="1:14">
      <c r="A31" s="44" t="s">
        <v>3</v>
      </c>
      <c r="B31" s="44" t="s">
        <v>87</v>
      </c>
      <c r="C31" s="45">
        <v>7409</v>
      </c>
      <c r="D31" s="45">
        <v>6204</v>
      </c>
      <c r="E31" s="45">
        <v>2602</v>
      </c>
      <c r="F31" s="45">
        <v>3602</v>
      </c>
      <c r="G31" s="45">
        <v>0</v>
      </c>
      <c r="H31" s="45">
        <v>0</v>
      </c>
      <c r="I31" s="45">
        <v>0</v>
      </c>
      <c r="J31" s="46">
        <v>320</v>
      </c>
      <c r="K31" s="47">
        <v>402</v>
      </c>
      <c r="L31" s="47">
        <v>333</v>
      </c>
      <c r="M31" s="47">
        <v>328</v>
      </c>
      <c r="N31" s="47">
        <v>506</v>
      </c>
    </row>
    <row r="32" spans="1:14">
      <c r="A32" s="44" t="s">
        <v>13</v>
      </c>
      <c r="B32" s="44" t="s">
        <v>87</v>
      </c>
      <c r="C32" s="45">
        <v>311</v>
      </c>
      <c r="D32" s="45">
        <v>282</v>
      </c>
      <c r="E32" s="45">
        <v>110</v>
      </c>
      <c r="F32" s="45">
        <v>172</v>
      </c>
      <c r="G32" s="45">
        <v>0</v>
      </c>
      <c r="H32" s="45">
        <v>0</v>
      </c>
      <c r="I32" s="45">
        <v>0</v>
      </c>
      <c r="J32" s="47">
        <v>82</v>
      </c>
      <c r="K32" s="47">
        <v>72</v>
      </c>
      <c r="L32" s="47">
        <v>21</v>
      </c>
      <c r="M32" s="47">
        <v>16</v>
      </c>
      <c r="N32" s="47">
        <v>9</v>
      </c>
    </row>
    <row r="33" spans="1:14">
      <c r="A33" s="44" t="s">
        <v>9</v>
      </c>
      <c r="B33" s="44" t="s">
        <v>88</v>
      </c>
      <c r="C33" s="45">
        <v>1233</v>
      </c>
      <c r="D33" s="45">
        <v>798</v>
      </c>
      <c r="E33" s="45">
        <v>196</v>
      </c>
      <c r="F33" s="45">
        <v>602</v>
      </c>
      <c r="G33" s="45">
        <v>0</v>
      </c>
      <c r="H33" s="45">
        <v>0</v>
      </c>
      <c r="I33" s="45">
        <v>0</v>
      </c>
      <c r="J33" s="47">
        <v>349</v>
      </c>
      <c r="K33" s="47">
        <v>313</v>
      </c>
      <c r="L33" s="47">
        <v>400</v>
      </c>
      <c r="M33" s="47">
        <v>365</v>
      </c>
      <c r="N33" s="47">
        <v>400</v>
      </c>
    </row>
    <row r="34" spans="1:14">
      <c r="A34" s="44" t="s">
        <v>95</v>
      </c>
      <c r="B34" s="44" t="s">
        <v>87</v>
      </c>
      <c r="C34" s="45">
        <v>778</v>
      </c>
      <c r="D34" s="45">
        <v>778</v>
      </c>
      <c r="E34" s="45">
        <v>103</v>
      </c>
      <c r="F34" s="45">
        <v>675</v>
      </c>
      <c r="G34" s="45">
        <v>0</v>
      </c>
      <c r="H34" s="45">
        <v>0</v>
      </c>
      <c r="I34" s="45">
        <v>0</v>
      </c>
      <c r="J34" s="47">
        <v>22</v>
      </c>
      <c r="K34" s="47">
        <v>28</v>
      </c>
      <c r="L34" s="47">
        <v>653</v>
      </c>
      <c r="M34" s="47">
        <v>534</v>
      </c>
      <c r="N34" s="47">
        <v>459</v>
      </c>
    </row>
    <row r="35" spans="1:14">
      <c r="A35" s="44" t="s">
        <v>89</v>
      </c>
      <c r="B35" s="44" t="s">
        <v>88</v>
      </c>
      <c r="C35" s="45">
        <v>3749</v>
      </c>
      <c r="D35" s="45">
        <v>2118</v>
      </c>
      <c r="E35" s="45">
        <v>7</v>
      </c>
      <c r="F35" s="45">
        <v>2111</v>
      </c>
      <c r="G35" s="45">
        <v>812</v>
      </c>
      <c r="H35" s="45">
        <v>640</v>
      </c>
      <c r="I35" s="45">
        <v>172</v>
      </c>
      <c r="J35" s="45">
        <v>5975</v>
      </c>
      <c r="K35" s="45">
        <v>6149</v>
      </c>
      <c r="L35" s="47">
        <v>18</v>
      </c>
      <c r="M35" s="47">
        <v>16</v>
      </c>
      <c r="N35" s="47">
        <v>32</v>
      </c>
    </row>
    <row r="36" spans="1:14">
      <c r="A36" s="44" t="s">
        <v>27</v>
      </c>
      <c r="B36" s="44" t="s">
        <v>88</v>
      </c>
      <c r="C36" s="45">
        <v>896</v>
      </c>
      <c r="D36" s="45">
        <v>836</v>
      </c>
      <c r="E36" s="45">
        <v>287</v>
      </c>
      <c r="F36" s="45">
        <v>549</v>
      </c>
      <c r="G36" s="45">
        <v>0</v>
      </c>
      <c r="H36" s="45">
        <v>0</v>
      </c>
      <c r="I36" s="45">
        <v>0</v>
      </c>
      <c r="J36" s="47">
        <v>173</v>
      </c>
      <c r="K36" s="47">
        <v>187</v>
      </c>
      <c r="L36" s="47">
        <v>163</v>
      </c>
      <c r="M36" s="47">
        <v>291</v>
      </c>
      <c r="N36" s="47">
        <v>265</v>
      </c>
    </row>
    <row r="37" spans="1:14">
      <c r="A37" s="44" t="s">
        <v>93</v>
      </c>
      <c r="B37" s="44" t="s">
        <v>88</v>
      </c>
      <c r="C37" s="45">
        <v>85</v>
      </c>
      <c r="D37" s="45">
        <v>0</v>
      </c>
      <c r="E37" s="45">
        <v>0</v>
      </c>
      <c r="F37" s="45">
        <v>0</v>
      </c>
      <c r="G37" s="45">
        <v>85</v>
      </c>
      <c r="H37" s="45">
        <v>51</v>
      </c>
      <c r="I37" s="45">
        <v>34</v>
      </c>
      <c r="J37" s="47">
        <v>26</v>
      </c>
      <c r="K37" s="47">
        <v>36</v>
      </c>
      <c r="L37" s="47">
        <v>33</v>
      </c>
      <c r="M37" s="47">
        <v>28</v>
      </c>
      <c r="N37" s="47">
        <v>17</v>
      </c>
    </row>
    <row r="38" spans="1:14">
      <c r="A38" s="44" t="s">
        <v>18</v>
      </c>
      <c r="B38" s="44" t="s">
        <v>88</v>
      </c>
      <c r="C38" s="45">
        <v>346</v>
      </c>
      <c r="D38" s="45">
        <v>346</v>
      </c>
      <c r="E38" s="45">
        <v>164</v>
      </c>
      <c r="F38" s="45">
        <v>182</v>
      </c>
      <c r="G38" s="45">
        <v>0</v>
      </c>
      <c r="H38" s="45">
        <v>0</v>
      </c>
      <c r="I38" s="45">
        <v>0</v>
      </c>
      <c r="J38" s="47">
        <v>7</v>
      </c>
      <c r="K38" s="47">
        <v>0</v>
      </c>
      <c r="L38" s="47">
        <v>51</v>
      </c>
      <c r="M38" s="47">
        <v>44</v>
      </c>
      <c r="N38" s="47">
        <v>7</v>
      </c>
    </row>
    <row r="39" spans="1:14">
      <c r="A39" s="44" t="s">
        <v>25</v>
      </c>
      <c r="B39" s="44" t="s">
        <v>88</v>
      </c>
      <c r="C39" s="45">
        <v>127</v>
      </c>
      <c r="D39" s="45">
        <v>127</v>
      </c>
      <c r="E39" s="45">
        <v>81</v>
      </c>
      <c r="F39" s="45">
        <v>46</v>
      </c>
      <c r="G39" s="45">
        <v>0</v>
      </c>
      <c r="H39" s="45">
        <v>0</v>
      </c>
      <c r="I39" s="45">
        <v>0</v>
      </c>
      <c r="J39" s="47">
        <v>39</v>
      </c>
      <c r="K39" s="47">
        <v>171</v>
      </c>
      <c r="L39" s="45">
        <f>119+100</f>
        <v>219</v>
      </c>
      <c r="M39" s="45">
        <f>119+134</f>
        <v>253</v>
      </c>
      <c r="N39" s="45">
        <f>98+122</f>
        <v>220</v>
      </c>
    </row>
    <row r="40" spans="1:14">
      <c r="A40" s="44" t="s">
        <v>21</v>
      </c>
      <c r="B40" s="44" t="s">
        <v>87</v>
      </c>
      <c r="C40" s="45">
        <v>1271</v>
      </c>
      <c r="D40" s="45">
        <v>924</v>
      </c>
      <c r="E40" s="45">
        <v>0</v>
      </c>
      <c r="F40" s="45">
        <v>924</v>
      </c>
      <c r="G40" s="45">
        <v>102</v>
      </c>
      <c r="H40" s="45">
        <v>102</v>
      </c>
      <c r="I40" s="45">
        <v>0</v>
      </c>
      <c r="J40" s="47">
        <v>153</v>
      </c>
      <c r="K40" s="47">
        <v>312</v>
      </c>
      <c r="L40" s="47">
        <v>169</v>
      </c>
      <c r="M40" s="47">
        <v>183</v>
      </c>
      <c r="N40" s="47">
        <v>288</v>
      </c>
    </row>
    <row r="41" spans="1:14">
      <c r="A41" s="44" t="s">
        <v>45</v>
      </c>
      <c r="B41" s="44" t="s">
        <v>87</v>
      </c>
      <c r="C41" s="45">
        <v>2010</v>
      </c>
      <c r="D41" s="45">
        <v>1532</v>
      </c>
      <c r="E41" s="45">
        <v>581</v>
      </c>
      <c r="F41" s="45">
        <v>951</v>
      </c>
      <c r="G41" s="45">
        <v>69</v>
      </c>
      <c r="H41" s="45">
        <v>13</v>
      </c>
      <c r="I41" s="45">
        <v>56</v>
      </c>
      <c r="J41" s="47">
        <v>240</v>
      </c>
      <c r="K41" s="47">
        <v>426</v>
      </c>
      <c r="L41" s="47">
        <v>30</v>
      </c>
      <c r="M41" s="47">
        <v>23</v>
      </c>
      <c r="N41" s="47">
        <v>10</v>
      </c>
    </row>
    <row r="42" spans="1:14">
      <c r="A42" s="44" t="s">
        <v>103</v>
      </c>
      <c r="B42" s="44" t="s">
        <v>88</v>
      </c>
      <c r="C42" s="45">
        <v>81</v>
      </c>
      <c r="D42" s="45">
        <v>81</v>
      </c>
      <c r="E42" s="45">
        <v>42</v>
      </c>
      <c r="F42" s="45">
        <v>39</v>
      </c>
      <c r="G42" s="45">
        <v>0</v>
      </c>
      <c r="H42" s="45">
        <v>0</v>
      </c>
      <c r="I42" s="45">
        <v>0</v>
      </c>
      <c r="J42" s="47">
        <v>0</v>
      </c>
      <c r="K42" s="47">
        <v>1</v>
      </c>
      <c r="L42" s="47">
        <v>147</v>
      </c>
      <c r="M42" s="47">
        <v>29</v>
      </c>
      <c r="N42" s="47">
        <v>175</v>
      </c>
    </row>
    <row r="43" spans="1:14">
      <c r="A43" s="44" t="s">
        <v>23</v>
      </c>
      <c r="B43" s="44" t="s">
        <v>87</v>
      </c>
      <c r="C43" s="45">
        <v>1374</v>
      </c>
      <c r="D43" s="45">
        <v>808</v>
      </c>
      <c r="E43" s="45">
        <v>340</v>
      </c>
      <c r="F43" s="45">
        <v>468</v>
      </c>
      <c r="G43" s="45">
        <v>43</v>
      </c>
      <c r="H43" s="45">
        <v>15</v>
      </c>
      <c r="I43" s="45">
        <v>28</v>
      </c>
      <c r="J43" s="47">
        <f>886+30</f>
        <v>916</v>
      </c>
      <c r="K43" s="45">
        <v>1002</v>
      </c>
      <c r="L43" s="47">
        <v>0</v>
      </c>
      <c r="M43" s="47">
        <v>0</v>
      </c>
      <c r="N43" s="47">
        <v>0</v>
      </c>
    </row>
    <row r="44" spans="1:14">
      <c r="A44" s="44" t="s">
        <v>14</v>
      </c>
      <c r="B44" s="44" t="s">
        <v>88</v>
      </c>
      <c r="C44" s="45">
        <v>4552</v>
      </c>
      <c r="D44" s="45">
        <v>3141</v>
      </c>
      <c r="E44" s="45">
        <v>1129</v>
      </c>
      <c r="F44" s="45">
        <v>2012</v>
      </c>
      <c r="G44" s="45">
        <v>0</v>
      </c>
      <c r="H44" s="45">
        <v>0</v>
      </c>
      <c r="I44" s="45">
        <v>0</v>
      </c>
      <c r="J44" s="45">
        <v>5346</v>
      </c>
      <c r="K44" s="45">
        <v>5225</v>
      </c>
      <c r="L44" s="45">
        <f>233+60</f>
        <v>293</v>
      </c>
      <c r="M44" s="45">
        <f>219+67</f>
        <v>286</v>
      </c>
      <c r="N44" s="45">
        <f>191+283</f>
        <v>474</v>
      </c>
    </row>
    <row r="45" spans="1:14">
      <c r="A45" s="44" t="s">
        <v>20</v>
      </c>
      <c r="B45" s="44" t="s">
        <v>87</v>
      </c>
      <c r="C45" s="45">
        <v>805</v>
      </c>
      <c r="D45" s="45">
        <v>805</v>
      </c>
      <c r="E45" s="45">
        <v>253</v>
      </c>
      <c r="F45" s="45">
        <v>552</v>
      </c>
      <c r="G45" s="45">
        <v>0</v>
      </c>
      <c r="H45" s="45">
        <v>0</v>
      </c>
      <c r="I45" s="45">
        <v>0</v>
      </c>
      <c r="J45" s="47">
        <f>534+28</f>
        <v>562</v>
      </c>
      <c r="K45" s="47">
        <v>684</v>
      </c>
      <c r="L45" s="47">
        <v>75</v>
      </c>
      <c r="M45" s="47">
        <v>51</v>
      </c>
      <c r="N45" s="47">
        <v>76</v>
      </c>
    </row>
    <row r="46" spans="1:14">
      <c r="A46" s="44" t="s">
        <v>29</v>
      </c>
      <c r="B46" s="44" t="s">
        <v>87</v>
      </c>
      <c r="C46" s="45">
        <v>608</v>
      </c>
      <c r="D46" s="45">
        <v>568</v>
      </c>
      <c r="E46" s="45">
        <v>213</v>
      </c>
      <c r="F46" s="45">
        <v>355</v>
      </c>
      <c r="G46" s="45">
        <v>0</v>
      </c>
      <c r="H46" s="45">
        <v>0</v>
      </c>
      <c r="I46" s="45">
        <v>0</v>
      </c>
      <c r="J46" s="47">
        <v>219</v>
      </c>
      <c r="K46" s="47">
        <v>290</v>
      </c>
      <c r="L46" s="47">
        <v>0</v>
      </c>
      <c r="M46" s="47">
        <v>0</v>
      </c>
      <c r="N46" s="47">
        <v>0</v>
      </c>
    </row>
    <row r="47" spans="1:14">
      <c r="A47" s="44" t="s">
        <v>40</v>
      </c>
      <c r="B47" s="44" t="s">
        <v>88</v>
      </c>
      <c r="C47" s="45">
        <v>867</v>
      </c>
      <c r="D47" s="45">
        <v>714</v>
      </c>
      <c r="E47" s="45">
        <v>399</v>
      </c>
      <c r="F47" s="45">
        <v>315</v>
      </c>
      <c r="G47" s="45">
        <v>121</v>
      </c>
      <c r="H47" s="45">
        <v>75</v>
      </c>
      <c r="I47" s="45">
        <v>46</v>
      </c>
      <c r="J47" s="47">
        <v>109</v>
      </c>
      <c r="K47" s="47">
        <v>159</v>
      </c>
      <c r="L47" s="47">
        <v>0</v>
      </c>
      <c r="M47" s="47">
        <v>0</v>
      </c>
      <c r="N47" s="47">
        <v>0</v>
      </c>
    </row>
    <row r="48" spans="1:14">
      <c r="A48" s="44" t="s">
        <v>102</v>
      </c>
      <c r="B48" s="44" t="s">
        <v>87</v>
      </c>
      <c r="C48" s="45">
        <v>39</v>
      </c>
      <c r="D48" s="45">
        <v>39</v>
      </c>
      <c r="E48" s="45">
        <v>22</v>
      </c>
      <c r="F48" s="45">
        <v>17</v>
      </c>
      <c r="G48" s="45">
        <v>0</v>
      </c>
      <c r="H48" s="45">
        <v>0</v>
      </c>
      <c r="I48" s="45">
        <v>0</v>
      </c>
      <c r="J48" s="47">
        <v>0</v>
      </c>
      <c r="K48" s="47">
        <v>0</v>
      </c>
      <c r="L48" s="47">
        <v>1</v>
      </c>
      <c r="M48" s="47">
        <v>2</v>
      </c>
      <c r="N48" s="47">
        <v>4</v>
      </c>
    </row>
    <row r="49" spans="1:14">
      <c r="A49" s="48" t="s">
        <v>92</v>
      </c>
      <c r="B49" s="48" t="s">
        <v>88</v>
      </c>
      <c r="C49" s="49">
        <v>1209</v>
      </c>
      <c r="D49" s="49">
        <v>886</v>
      </c>
      <c r="E49" s="49">
        <v>315</v>
      </c>
      <c r="F49" s="49">
        <v>571</v>
      </c>
      <c r="G49" s="49">
        <v>358</v>
      </c>
      <c r="H49" s="49">
        <v>75</v>
      </c>
      <c r="I49" s="49">
        <v>283</v>
      </c>
      <c r="J49" s="50">
        <v>560</v>
      </c>
      <c r="K49" s="47">
        <v>519</v>
      </c>
      <c r="L49" s="47">
        <v>556</v>
      </c>
      <c r="M49" s="47">
        <v>146</v>
      </c>
      <c r="N49" s="47">
        <v>336</v>
      </c>
    </row>
    <row r="50" spans="1:14">
      <c r="A50" s="51" t="s">
        <v>105</v>
      </c>
      <c r="J50" s="53">
        <f>SUM(J2:J49)</f>
        <v>35119</v>
      </c>
      <c r="K50" s="53">
        <f>SUM(K2:K49)</f>
        <v>39049</v>
      </c>
      <c r="L50" s="53">
        <f>SUM(L2:L49)</f>
        <v>41474</v>
      </c>
      <c r="M50" s="53">
        <f>SUM(M2:M49)</f>
        <v>40901</v>
      </c>
      <c r="N50" s="53">
        <f>SUM(N2:N49)</f>
        <v>45796</v>
      </c>
    </row>
  </sheetData>
  <autoFilter ref="A1:N68" xr:uid="{C150BB8E-09C3-42FA-BCF1-F347C4F3C49F}">
    <sortState ref="A2:N68">
      <sortCondition ref="A1:A6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1848-CD6D-4229-8E4F-513E2340C584}">
  <dimension ref="A1:P24"/>
  <sheetViews>
    <sheetView workbookViewId="0">
      <pane xSplit="1" topLeftCell="B1" activePane="topRight" state="frozen"/>
      <selection pane="topRight" activeCell="M3" sqref="M3"/>
    </sheetView>
  </sheetViews>
  <sheetFormatPr defaultRowHeight="17"/>
  <cols>
    <col min="2" max="2" width="11" bestFit="1" customWidth="1"/>
    <col min="3" max="3" width="12.08984375" bestFit="1" customWidth="1"/>
    <col min="4" max="4" width="10.90625" bestFit="1" customWidth="1"/>
    <col min="5" max="5" width="11.81640625" bestFit="1" customWidth="1"/>
    <col min="6" max="6" width="13" bestFit="1" customWidth="1"/>
    <col min="7" max="7" width="10" bestFit="1" customWidth="1"/>
    <col min="8" max="8" width="11.81640625" bestFit="1" customWidth="1"/>
    <col min="9" max="9" width="13" bestFit="1" customWidth="1"/>
    <col min="10" max="10" width="10" bestFit="1" customWidth="1"/>
    <col min="11" max="11" width="12.7265625" bestFit="1" customWidth="1"/>
    <col min="12" max="12" width="13.90625" bestFit="1" customWidth="1"/>
    <col min="13" max="13" width="10" bestFit="1" customWidth="1"/>
    <col min="14" max="14" width="12.7265625" bestFit="1" customWidth="1"/>
    <col min="15" max="15" width="13.90625" bestFit="1" customWidth="1"/>
    <col min="16" max="16" width="10" bestFit="1" customWidth="1"/>
  </cols>
  <sheetData>
    <row r="1" spans="1:16">
      <c r="B1" s="55" t="s">
        <v>48</v>
      </c>
      <c r="C1" s="56"/>
      <c r="D1" s="56"/>
      <c r="E1" s="57" t="s">
        <v>49</v>
      </c>
      <c r="F1" s="58"/>
      <c r="G1" s="58"/>
      <c r="H1" s="55" t="s">
        <v>50</v>
      </c>
      <c r="I1" s="56"/>
      <c r="J1" s="56"/>
      <c r="K1" s="59" t="s">
        <v>51</v>
      </c>
      <c r="L1" s="60"/>
      <c r="M1" s="60"/>
      <c r="N1" s="55" t="s">
        <v>52</v>
      </c>
      <c r="O1" s="56"/>
      <c r="P1" s="61"/>
    </row>
    <row r="2" spans="1:16">
      <c r="B2" s="8" t="s">
        <v>59</v>
      </c>
      <c r="C2" s="5" t="s">
        <v>61</v>
      </c>
      <c r="D2" s="5" t="s">
        <v>63</v>
      </c>
      <c r="E2" s="15" t="s">
        <v>58</v>
      </c>
      <c r="F2" s="16" t="s">
        <v>60</v>
      </c>
      <c r="G2" s="16" t="s">
        <v>62</v>
      </c>
      <c r="H2" s="8" t="s">
        <v>58</v>
      </c>
      <c r="I2" s="5" t="s">
        <v>60</v>
      </c>
      <c r="J2" s="5" t="s">
        <v>62</v>
      </c>
      <c r="K2" s="15" t="s">
        <v>58</v>
      </c>
      <c r="L2" s="16" t="s">
        <v>60</v>
      </c>
      <c r="M2" s="16" t="s">
        <v>62</v>
      </c>
      <c r="N2" s="8" t="s">
        <v>58</v>
      </c>
      <c r="O2" s="5" t="s">
        <v>60</v>
      </c>
      <c r="P2" s="9" t="s">
        <v>62</v>
      </c>
    </row>
    <row r="3" spans="1:16">
      <c r="A3" t="s">
        <v>53</v>
      </c>
      <c r="B3" s="10">
        <v>291732</v>
      </c>
      <c r="C3" s="6">
        <v>11.3614</v>
      </c>
      <c r="D3" s="7">
        <f>B3/C3</f>
        <v>25677.46932596335</v>
      </c>
      <c r="E3" s="17">
        <v>284557</v>
      </c>
      <c r="F3" s="19">
        <v>11.3614</v>
      </c>
      <c r="G3" s="20">
        <f>E3/F3</f>
        <v>25045.945041984261</v>
      </c>
      <c r="H3" s="24">
        <v>291410</v>
      </c>
      <c r="I3" s="26">
        <v>11.3614</v>
      </c>
      <c r="J3" s="7">
        <f>H3/I3</f>
        <v>25649.127748340874</v>
      </c>
      <c r="K3" s="32">
        <v>302644</v>
      </c>
      <c r="L3" s="30">
        <v>11.3614</v>
      </c>
      <c r="M3" s="20">
        <f>K3/L3</f>
        <v>26637.914341542415</v>
      </c>
      <c r="N3" s="24">
        <v>307631</v>
      </c>
      <c r="O3" s="26">
        <v>11.3614</v>
      </c>
      <c r="P3" s="11">
        <f>N3/O3</f>
        <v>27076.856725403559</v>
      </c>
    </row>
    <row r="4" spans="1:16">
      <c r="A4" t="s">
        <v>54</v>
      </c>
      <c r="B4" s="10">
        <v>150155</v>
      </c>
      <c r="C4" s="6">
        <v>7.6071</v>
      </c>
      <c r="D4" s="7">
        <f t="shared" ref="D4:D12" si="0">B4/C4</f>
        <v>19738.796650497563</v>
      </c>
      <c r="E4" s="17">
        <v>148103</v>
      </c>
      <c r="F4" s="19">
        <v>7.6071</v>
      </c>
      <c r="G4" s="20">
        <f t="shared" ref="G4:G12" si="1">E4/F4</f>
        <v>19469.048651917288</v>
      </c>
      <c r="H4" s="24">
        <v>150644</v>
      </c>
      <c r="I4" s="26">
        <v>7.6071</v>
      </c>
      <c r="J4" s="7">
        <f t="shared" ref="J4:J12" si="2">H4/I4</f>
        <v>19803.078702790815</v>
      </c>
      <c r="K4" s="32">
        <v>155397</v>
      </c>
      <c r="L4" s="30">
        <v>7.6071</v>
      </c>
      <c r="M4" s="20">
        <f t="shared" ref="M4:M12" si="3">K4/L4</f>
        <v>20427.889734590055</v>
      </c>
      <c r="N4" s="24">
        <v>158014</v>
      </c>
      <c r="O4" s="26">
        <v>7.6071</v>
      </c>
      <c r="P4" s="11">
        <f t="shared" ref="P4:P12" si="4">N4/O4</f>
        <v>20771.910452077664</v>
      </c>
    </row>
    <row r="5" spans="1:16">
      <c r="A5" t="s">
        <v>55</v>
      </c>
      <c r="B5" s="10">
        <v>173652</v>
      </c>
      <c r="C5" s="6">
        <v>8.8521999999999998</v>
      </c>
      <c r="D5" s="7">
        <f t="shared" si="0"/>
        <v>19616.818418020379</v>
      </c>
      <c r="E5" s="17">
        <v>173040</v>
      </c>
      <c r="F5" s="19">
        <v>8.8521999999999998</v>
      </c>
      <c r="G5" s="20">
        <f t="shared" si="1"/>
        <v>19547.683061837735</v>
      </c>
      <c r="H5" s="24">
        <v>176617</v>
      </c>
      <c r="I5" s="26">
        <v>8.8521999999999998</v>
      </c>
      <c r="J5" s="7">
        <f t="shared" si="2"/>
        <v>19951.763403447731</v>
      </c>
      <c r="K5" s="32">
        <v>183088</v>
      </c>
      <c r="L5" s="30">
        <v>8.8521999999999998</v>
      </c>
      <c r="M5" s="20">
        <f t="shared" si="3"/>
        <v>20682.768125437746</v>
      </c>
      <c r="N5" s="24">
        <v>187076</v>
      </c>
      <c r="O5" s="26">
        <v>8.8521999999999998</v>
      </c>
      <c r="P5" s="11">
        <f t="shared" si="4"/>
        <v>21133.277603307652</v>
      </c>
    </row>
    <row r="6" spans="1:16">
      <c r="A6" t="s">
        <v>56</v>
      </c>
      <c r="B6" s="10">
        <v>2511886</v>
      </c>
      <c r="C6" s="6">
        <v>271.79970000000003</v>
      </c>
      <c r="D6" s="7">
        <f t="shared" si="0"/>
        <v>9241.6805463729343</v>
      </c>
      <c r="E6" s="21">
        <v>2480681</v>
      </c>
      <c r="F6" s="19">
        <v>271.79970000000003</v>
      </c>
      <c r="G6" s="20">
        <f t="shared" si="1"/>
        <v>9126.8717367973532</v>
      </c>
      <c r="H6" s="27">
        <v>2524393</v>
      </c>
      <c r="I6" s="26">
        <v>271.79970000000003</v>
      </c>
      <c r="J6" s="7">
        <f t="shared" si="2"/>
        <v>9287.6960497013042</v>
      </c>
      <c r="K6" s="33">
        <v>2602418</v>
      </c>
      <c r="L6" s="31">
        <v>271.79970000000003</v>
      </c>
      <c r="M6" s="20">
        <f t="shared" si="3"/>
        <v>9574.7640633893261</v>
      </c>
      <c r="N6" s="37">
        <v>2645041</v>
      </c>
      <c r="O6" s="36">
        <v>271.79970000000003</v>
      </c>
      <c r="P6" s="11">
        <f t="shared" si="4"/>
        <v>9731.5817493543946</v>
      </c>
    </row>
    <row r="7" spans="1:16">
      <c r="A7" t="s">
        <v>57</v>
      </c>
      <c r="B7" s="10">
        <v>4041120</v>
      </c>
      <c r="C7" s="6">
        <v>2052.5667000000003</v>
      </c>
      <c r="D7" s="7">
        <f t="shared" si="0"/>
        <v>1968.8129988662486</v>
      </c>
      <c r="E7" s="21">
        <v>3995551</v>
      </c>
      <c r="F7" s="19">
        <v>2052.5667000000003</v>
      </c>
      <c r="G7" s="20">
        <f t="shared" si="1"/>
        <v>1946.6120150931024</v>
      </c>
      <c r="H7" s="27">
        <v>4008113</v>
      </c>
      <c r="I7" s="26">
        <v>2052.5667000000003</v>
      </c>
      <c r="J7" s="7">
        <f t="shared" si="2"/>
        <v>1952.7321572546214</v>
      </c>
      <c r="K7" s="33">
        <v>4030954</v>
      </c>
      <c r="L7" s="31">
        <v>2052.5667000000003</v>
      </c>
      <c r="M7" s="20">
        <f t="shared" si="3"/>
        <v>1963.8601756522696</v>
      </c>
      <c r="N7" s="37">
        <v>4018696</v>
      </c>
      <c r="O7" s="36">
        <v>2052.5667000000003</v>
      </c>
      <c r="P7" s="11">
        <f t="shared" si="4"/>
        <v>1957.8881407361814</v>
      </c>
    </row>
    <row r="8" spans="1:16">
      <c r="A8" t="s">
        <v>64</v>
      </c>
      <c r="B8" s="10">
        <v>2317445</v>
      </c>
      <c r="C8" s="6">
        <v>1220.954</v>
      </c>
      <c r="D8" s="7">
        <f t="shared" si="0"/>
        <v>1898.0608606057231</v>
      </c>
      <c r="E8" s="21">
        <v>2281464</v>
      </c>
      <c r="F8" s="19">
        <v>1220.954</v>
      </c>
      <c r="G8" s="20">
        <f t="shared" si="1"/>
        <v>1868.5912818992363</v>
      </c>
      <c r="H8" s="27">
        <v>2272391</v>
      </c>
      <c r="I8" s="26">
        <v>1220.954</v>
      </c>
      <c r="J8" s="7">
        <f t="shared" si="2"/>
        <v>1861.1602075098654</v>
      </c>
      <c r="K8" s="33">
        <v>2268807</v>
      </c>
      <c r="L8" s="31">
        <v>1220.954</v>
      </c>
      <c r="M8" s="20">
        <f t="shared" si="3"/>
        <v>1858.2247979858373</v>
      </c>
      <c r="N8" s="37">
        <v>2249037</v>
      </c>
      <c r="O8" s="36">
        <v>1220.954</v>
      </c>
      <c r="P8" s="11">
        <f t="shared" si="4"/>
        <v>1842.0325417665204</v>
      </c>
    </row>
    <row r="9" spans="1:16">
      <c r="A9" t="s">
        <v>65</v>
      </c>
      <c r="B9" s="10">
        <v>2845909</v>
      </c>
      <c r="C9" s="6">
        <v>2214.8967999999995</v>
      </c>
      <c r="D9" s="7">
        <f t="shared" si="0"/>
        <v>1284.8946280476819</v>
      </c>
      <c r="E9" s="21">
        <v>2814459</v>
      </c>
      <c r="F9" s="19">
        <v>2214.8967999999995</v>
      </c>
      <c r="G9" s="20">
        <f t="shared" si="1"/>
        <v>1270.6953208835737</v>
      </c>
      <c r="H9" s="27">
        <v>2813490</v>
      </c>
      <c r="I9" s="26">
        <v>2214.8967999999995</v>
      </c>
      <c r="J9" s="7">
        <f t="shared" si="2"/>
        <v>1270.2578287168958</v>
      </c>
      <c r="K9" s="33">
        <v>2820787</v>
      </c>
      <c r="L9" s="31">
        <v>2214.8967999999995</v>
      </c>
      <c r="M9" s="20">
        <f t="shared" si="3"/>
        <v>1273.5523388719514</v>
      </c>
      <c r="N9" s="37">
        <v>2815261</v>
      </c>
      <c r="O9" s="36">
        <v>2214.8967999999995</v>
      </c>
      <c r="P9" s="11">
        <f t="shared" si="4"/>
        <v>1271.0574145034661</v>
      </c>
    </row>
    <row r="10" spans="1:16">
      <c r="A10" t="s">
        <v>66</v>
      </c>
      <c r="B10" s="10">
        <v>1859946</v>
      </c>
      <c r="C10" s="6">
        <v>2191.6531</v>
      </c>
      <c r="D10" s="7">
        <f t="shared" si="0"/>
        <v>848.64981597680764</v>
      </c>
      <c r="E10" s="21">
        <v>1852997</v>
      </c>
      <c r="F10" s="19">
        <v>2191.6531</v>
      </c>
      <c r="G10" s="20">
        <f t="shared" si="1"/>
        <v>845.4791499621906</v>
      </c>
      <c r="H10" s="27">
        <v>1862059</v>
      </c>
      <c r="I10" s="26">
        <v>2191.6531</v>
      </c>
      <c r="J10" s="7">
        <f t="shared" si="2"/>
        <v>849.61392840865187</v>
      </c>
      <c r="K10" s="33">
        <v>1874917</v>
      </c>
      <c r="L10" s="31">
        <v>2191.6531</v>
      </c>
      <c r="M10" s="20">
        <f t="shared" si="3"/>
        <v>855.48073278567676</v>
      </c>
      <c r="N10" s="37">
        <v>1880906</v>
      </c>
      <c r="O10" s="36">
        <v>2191.6531</v>
      </c>
      <c r="P10" s="11">
        <f t="shared" si="4"/>
        <v>858.21337327517756</v>
      </c>
    </row>
    <row r="11" spans="1:16">
      <c r="A11" t="s">
        <v>67</v>
      </c>
      <c r="B11" s="10">
        <v>2737941</v>
      </c>
      <c r="C11" s="6">
        <v>2952.1226000000001</v>
      </c>
      <c r="D11" s="7">
        <f t="shared" si="0"/>
        <v>927.44827061044145</v>
      </c>
      <c r="E11" s="21">
        <v>2728137</v>
      </c>
      <c r="F11" s="19">
        <v>2951.8524000000002</v>
      </c>
      <c r="G11" s="20">
        <f t="shared" si="1"/>
        <v>924.21186099955401</v>
      </c>
      <c r="H11" s="27">
        <v>2744691</v>
      </c>
      <c r="I11" s="26">
        <v>2951.8524000000002</v>
      </c>
      <c r="J11" s="7">
        <f t="shared" si="2"/>
        <v>929.81986497698858</v>
      </c>
      <c r="K11" s="33">
        <v>2765932</v>
      </c>
      <c r="L11" s="31">
        <v>2951.8524000000002</v>
      </c>
      <c r="M11" s="20">
        <f t="shared" si="3"/>
        <v>937.01568547262048</v>
      </c>
      <c r="N11" s="37">
        <v>2773198</v>
      </c>
      <c r="O11" s="36">
        <v>2951.8524000000002</v>
      </c>
      <c r="P11" s="11">
        <f t="shared" si="4"/>
        <v>939.477190661701</v>
      </c>
    </row>
    <row r="12" spans="1:16" ht="17.5" thickBot="1">
      <c r="A12" t="s">
        <v>46</v>
      </c>
      <c r="B12" s="12">
        <v>23420442</v>
      </c>
      <c r="C12" s="13">
        <v>36197.337100000004</v>
      </c>
      <c r="D12" s="18">
        <f t="shared" si="0"/>
        <v>647.02113128647795</v>
      </c>
      <c r="E12" s="22">
        <v>23264640</v>
      </c>
      <c r="F12" s="23">
        <v>36197.066900000005</v>
      </c>
      <c r="G12" s="25">
        <f t="shared" si="1"/>
        <v>642.7216896958023</v>
      </c>
      <c r="H12" s="28">
        <v>23375314</v>
      </c>
      <c r="I12" s="29">
        <v>36197.066900000005</v>
      </c>
      <c r="J12" s="18">
        <f t="shared" si="2"/>
        <v>645.77923025028292</v>
      </c>
      <c r="K12" s="34">
        <v>23561236</v>
      </c>
      <c r="L12" s="35">
        <v>36197.066900000005</v>
      </c>
      <c r="M12" s="25">
        <f t="shared" si="3"/>
        <v>650.9156132758369</v>
      </c>
      <c r="N12" s="38">
        <v>23603121</v>
      </c>
      <c r="O12" s="39">
        <v>36197.066900000005</v>
      </c>
      <c r="P12" s="14">
        <f t="shared" si="4"/>
        <v>652.07275123167494</v>
      </c>
    </row>
    <row r="14" spans="1:16">
      <c r="B14" s="4" t="s">
        <v>68</v>
      </c>
      <c r="C14" s="4" t="s">
        <v>69</v>
      </c>
      <c r="D14" s="4" t="s">
        <v>50</v>
      </c>
      <c r="E14" s="4" t="s">
        <v>51</v>
      </c>
      <c r="F14" s="4" t="s">
        <v>52</v>
      </c>
      <c r="H14" t="s">
        <v>70</v>
      </c>
    </row>
    <row r="15" spans="1:16">
      <c r="A15" t="s">
        <v>53</v>
      </c>
      <c r="B15" s="40">
        <f>D3</f>
        <v>25677.46932596335</v>
      </c>
      <c r="C15" s="41">
        <f>G3</f>
        <v>25045.945041984261</v>
      </c>
      <c r="D15" s="41">
        <f>J3</f>
        <v>25649.127748340874</v>
      </c>
      <c r="E15" s="41">
        <f>M3</f>
        <v>26637.914341542415</v>
      </c>
      <c r="F15" s="41">
        <f>P3</f>
        <v>27076.856725403559</v>
      </c>
    </row>
    <row r="16" spans="1:16">
      <c r="A16" t="s">
        <v>54</v>
      </c>
      <c r="B16" s="40">
        <f t="shared" ref="B16:B24" si="5">D4</f>
        <v>19738.796650497563</v>
      </c>
      <c r="C16" s="41">
        <f t="shared" ref="C16:C24" si="6">G4</f>
        <v>19469.048651917288</v>
      </c>
      <c r="D16" s="41">
        <f t="shared" ref="D16:D24" si="7">J4</f>
        <v>19803.078702790815</v>
      </c>
      <c r="E16" s="41">
        <f t="shared" ref="E16:E24" si="8">M4</f>
        <v>20427.889734590055</v>
      </c>
      <c r="F16" s="41">
        <f t="shared" ref="F16:F24" si="9">P4</f>
        <v>20771.910452077664</v>
      </c>
    </row>
    <row r="17" spans="1:6">
      <c r="A17" t="s">
        <v>55</v>
      </c>
      <c r="B17" s="40">
        <f t="shared" si="5"/>
        <v>19616.818418020379</v>
      </c>
      <c r="C17" s="41">
        <f t="shared" si="6"/>
        <v>19547.683061837735</v>
      </c>
      <c r="D17" s="41">
        <f t="shared" si="7"/>
        <v>19951.763403447731</v>
      </c>
      <c r="E17" s="41">
        <f t="shared" si="8"/>
        <v>20682.768125437746</v>
      </c>
      <c r="F17" s="41">
        <f t="shared" si="9"/>
        <v>21133.277603307652</v>
      </c>
    </row>
    <row r="18" spans="1:6">
      <c r="A18" t="s">
        <v>56</v>
      </c>
      <c r="B18" s="40">
        <f t="shared" si="5"/>
        <v>9241.6805463729343</v>
      </c>
      <c r="C18" s="41">
        <f t="shared" si="6"/>
        <v>9126.8717367973532</v>
      </c>
      <c r="D18" s="41">
        <f t="shared" si="7"/>
        <v>9287.6960497013042</v>
      </c>
      <c r="E18" s="41">
        <f t="shared" si="8"/>
        <v>9574.7640633893261</v>
      </c>
      <c r="F18" s="41">
        <f t="shared" si="9"/>
        <v>9731.5817493543946</v>
      </c>
    </row>
    <row r="19" spans="1:6">
      <c r="A19" t="s">
        <v>57</v>
      </c>
      <c r="B19" s="40">
        <f t="shared" si="5"/>
        <v>1968.8129988662486</v>
      </c>
      <c r="C19" s="41">
        <f t="shared" si="6"/>
        <v>1946.6120150931024</v>
      </c>
      <c r="D19" s="41">
        <f t="shared" si="7"/>
        <v>1952.7321572546214</v>
      </c>
      <c r="E19" s="41">
        <f t="shared" si="8"/>
        <v>1963.8601756522696</v>
      </c>
      <c r="F19" s="41">
        <f t="shared" si="9"/>
        <v>1957.8881407361814</v>
      </c>
    </row>
    <row r="20" spans="1:6">
      <c r="A20" t="s">
        <v>64</v>
      </c>
      <c r="B20" s="40">
        <f t="shared" si="5"/>
        <v>1898.0608606057231</v>
      </c>
      <c r="C20" s="41">
        <f t="shared" si="6"/>
        <v>1868.5912818992363</v>
      </c>
      <c r="D20" s="41">
        <f t="shared" si="7"/>
        <v>1861.1602075098654</v>
      </c>
      <c r="E20" s="41">
        <f t="shared" si="8"/>
        <v>1858.2247979858373</v>
      </c>
      <c r="F20" s="41">
        <f t="shared" si="9"/>
        <v>1842.0325417665204</v>
      </c>
    </row>
    <row r="21" spans="1:6">
      <c r="A21" t="s">
        <v>65</v>
      </c>
      <c r="B21" s="40">
        <f t="shared" si="5"/>
        <v>1284.8946280476819</v>
      </c>
      <c r="C21" s="41">
        <f t="shared" si="6"/>
        <v>1270.6953208835737</v>
      </c>
      <c r="D21" s="41">
        <f t="shared" si="7"/>
        <v>1270.2578287168958</v>
      </c>
      <c r="E21" s="41">
        <f t="shared" si="8"/>
        <v>1273.5523388719514</v>
      </c>
      <c r="F21" s="41">
        <f t="shared" si="9"/>
        <v>1271.0574145034661</v>
      </c>
    </row>
    <row r="22" spans="1:6">
      <c r="A22" t="s">
        <v>66</v>
      </c>
      <c r="B22" s="40">
        <f t="shared" si="5"/>
        <v>848.64981597680764</v>
      </c>
      <c r="C22" s="41">
        <f t="shared" si="6"/>
        <v>845.4791499621906</v>
      </c>
      <c r="D22" s="41">
        <f t="shared" si="7"/>
        <v>849.61392840865187</v>
      </c>
      <c r="E22" s="41">
        <f t="shared" si="8"/>
        <v>855.48073278567676</v>
      </c>
      <c r="F22" s="41">
        <f t="shared" si="9"/>
        <v>858.21337327517756</v>
      </c>
    </row>
    <row r="23" spans="1:6">
      <c r="A23" t="s">
        <v>67</v>
      </c>
      <c r="B23" s="40">
        <f t="shared" si="5"/>
        <v>927.44827061044145</v>
      </c>
      <c r="C23" s="41">
        <f t="shared" si="6"/>
        <v>924.21186099955401</v>
      </c>
      <c r="D23" s="41">
        <f t="shared" si="7"/>
        <v>929.81986497698858</v>
      </c>
      <c r="E23" s="41">
        <f t="shared" si="8"/>
        <v>937.01568547262048</v>
      </c>
      <c r="F23" s="41">
        <f t="shared" si="9"/>
        <v>939.477190661701</v>
      </c>
    </row>
    <row r="24" spans="1:6">
      <c r="A24" t="s">
        <v>46</v>
      </c>
      <c r="B24" s="40">
        <f t="shared" si="5"/>
        <v>647.02113128647795</v>
      </c>
      <c r="C24" s="41">
        <f t="shared" si="6"/>
        <v>642.7216896958023</v>
      </c>
      <c r="D24" s="41">
        <f t="shared" si="7"/>
        <v>645.77923025028292</v>
      </c>
      <c r="E24" s="41">
        <f t="shared" si="8"/>
        <v>650.9156132758369</v>
      </c>
      <c r="F24" s="41">
        <f t="shared" si="9"/>
        <v>652.07275123167494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租屋人數</vt:lpstr>
      <vt:lpstr>人口密度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11046016_廖芸珮</cp:lastModifiedBy>
  <dcterms:created xsi:type="dcterms:W3CDTF">2024-04-04T08:37:03Z</dcterms:created>
  <dcterms:modified xsi:type="dcterms:W3CDTF">2024-05-12T09:29:27Z</dcterms:modified>
</cp:coreProperties>
</file>