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MEDMOD\SpatialModelsR\MEDFIRE\inputfiles\"/>
    </mc:Choice>
  </mc:AlternateContent>
  <bookViews>
    <workbookView xWindow="240" yWindow="48" windowWidth="20112" windowHeight="7992" activeTab="2"/>
  </bookViews>
  <sheets>
    <sheet name="SQIequations" sheetId="1" r:id="rId1"/>
    <sheet name="SQIthresholds" sheetId="2" r:id="rId2"/>
    <sheet name="Creixement" sheetId="3" r:id="rId3"/>
  </sheets>
  <calcPr calcId="162913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1" i="3"/>
  <c r="Q33" i="3"/>
  <c r="Q35" i="3"/>
  <c r="Q3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1" i="3"/>
  <c r="P33" i="3"/>
  <c r="P35" i="3"/>
  <c r="P3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1" i="3"/>
  <c r="O33" i="3"/>
  <c r="O35" i="3"/>
  <c r="O3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O2" i="3"/>
  <c r="K3" i="3"/>
  <c r="K4" i="3"/>
  <c r="K5" i="3"/>
  <c r="K6" i="3"/>
  <c r="K7" i="3"/>
  <c r="K8" i="3"/>
  <c r="K2" i="3"/>
  <c r="P2" i="3" s="1"/>
  <c r="A3" i="3"/>
  <c r="A4" i="3"/>
  <c r="A5" i="3"/>
  <c r="A11" i="3"/>
  <c r="A20" i="3"/>
  <c r="A21" i="3"/>
  <c r="A26" i="3"/>
  <c r="A28" i="3"/>
  <c r="A29" i="3"/>
  <c r="A2" i="3"/>
  <c r="C23" i="3"/>
  <c r="C25" i="3" s="1"/>
  <c r="C27" i="3" s="1"/>
  <c r="C29" i="3" s="1"/>
  <c r="C31" i="3" s="1"/>
  <c r="C33" i="3" s="1"/>
  <c r="A33" i="3" s="1"/>
  <c r="C6" i="3"/>
  <c r="C9" i="3" s="1"/>
  <c r="C12" i="3" s="1"/>
  <c r="C15" i="3" s="1"/>
  <c r="C18" i="3" s="1"/>
  <c r="C21" i="3" s="1"/>
  <c r="C7" i="3"/>
  <c r="C10" i="3" s="1"/>
  <c r="C13" i="3" s="1"/>
  <c r="C16" i="3" s="1"/>
  <c r="C19" i="3" s="1"/>
  <c r="A19" i="3" s="1"/>
  <c r="C8" i="3"/>
  <c r="C11" i="3" s="1"/>
  <c r="C14" i="3" s="1"/>
  <c r="C17" i="3" s="1"/>
  <c r="C20" i="3" s="1"/>
  <c r="C22" i="3" s="1"/>
  <c r="C24" i="3" s="1"/>
  <c r="C26" i="3" s="1"/>
  <c r="C28" i="3" s="1"/>
  <c r="C30" i="3" s="1"/>
  <c r="C32" i="3" s="1"/>
  <c r="A32" i="3" s="1"/>
  <c r="C5" i="3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A25" i="3" l="1"/>
  <c r="A17" i="3"/>
  <c r="A9" i="3"/>
  <c r="Q2" i="3"/>
  <c r="A24" i="3"/>
  <c r="A16" i="3"/>
  <c r="A8" i="3"/>
  <c r="A27" i="3"/>
  <c r="A10" i="3"/>
  <c r="A31" i="3"/>
  <c r="A23" i="3"/>
  <c r="A15" i="3"/>
  <c r="A7" i="3"/>
  <c r="A18" i="3"/>
  <c r="A30" i="3"/>
  <c r="A22" i="3"/>
  <c r="A14" i="3"/>
  <c r="A6" i="3"/>
  <c r="A12" i="3"/>
  <c r="A13" i="3"/>
</calcChain>
</file>

<file path=xl/sharedStrings.xml><?xml version="1.0" encoding="utf-8"?>
<sst xmlns="http://schemas.openxmlformats.org/spreadsheetml/2006/main" count="117" uniqueCount="52">
  <si>
    <t>halepensis</t>
  </si>
  <si>
    <t>alba</t>
  </si>
  <si>
    <t>nigra</t>
  </si>
  <si>
    <t>pinea</t>
  </si>
  <si>
    <t>sylvestris</t>
  </si>
  <si>
    <t>pinaster</t>
  </si>
  <si>
    <t>uncinata</t>
  </si>
  <si>
    <t>ilex</t>
  </si>
  <si>
    <t>suber</t>
  </si>
  <si>
    <t>faginea</t>
  </si>
  <si>
    <t>humilis</t>
  </si>
  <si>
    <t>sylvatica</t>
  </si>
  <si>
    <t>Otrees</t>
  </si>
  <si>
    <t>c0</t>
  </si>
  <si>
    <t>c_temp</t>
  </si>
  <si>
    <t>c_temp2</t>
  </si>
  <si>
    <t>c_precip</t>
  </si>
  <si>
    <t>c_precip2</t>
  </si>
  <si>
    <t>spp</t>
  </si>
  <si>
    <t>c_aspect</t>
  </si>
  <si>
    <t>c_slope</t>
  </si>
  <si>
    <t>species_complete[isp]</t>
  </si>
  <si>
    <t>th_50</t>
  </si>
  <si>
    <t>th_90</t>
  </si>
  <si>
    <t>1:phalepensis</t>
  </si>
  <si>
    <t>2:pnigra</t>
  </si>
  <si>
    <t>3:ppinea</t>
  </si>
  <si>
    <t>4:psylvestris</t>
  </si>
  <si>
    <t>5:ppinaster</t>
  </si>
  <si>
    <t>6:puncinata</t>
  </si>
  <si>
    <t>7:aalba</t>
  </si>
  <si>
    <t>8:qilex</t>
  </si>
  <si>
    <t>9:qsuber</t>
  </si>
  <si>
    <t>11:qhumilis</t>
  </si>
  <si>
    <t>10:qfaginea</t>
  </si>
  <si>
    <t>12:fsylvatica</t>
  </si>
  <si>
    <t>13:othertrees</t>
  </si>
  <si>
    <t>Species</t>
  </si>
  <si>
    <t>SQI</t>
  </si>
  <si>
    <t>x2</t>
  </si>
  <si>
    <t>x</t>
  </si>
  <si>
    <t>R2</t>
  </si>
  <si>
    <t>intercept</t>
  </si>
  <si>
    <t>C_low</t>
  </si>
  <si>
    <t>B_high</t>
  </si>
  <si>
    <t>A_optimal</t>
  </si>
  <si>
    <t>OTrees</t>
  </si>
  <si>
    <t>id</t>
  </si>
  <si>
    <t>IDspp</t>
  </si>
  <si>
    <t>IDsqi</t>
  </si>
  <si>
    <t>c</t>
  </si>
  <si>
    <t>sqi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</si>
</sst>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Fill="1"/>
    <xf numFmtId="165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" sqref="C2:I14"/>
    </sheetView>
  </sheetViews>
  <sheetFormatPr baseColWidth="10" defaultRowHeight="14.4" x14ac:dyDescent="0.3"/>
  <cols>
    <col min="3" max="3" width="14.33203125" bestFit="1" customWidth="1"/>
    <col min="4" max="7" width="13.33203125" bestFit="1" customWidth="1"/>
    <col min="8" max="8" width="14.88671875" bestFit="1" customWidth="1"/>
    <col min="9" max="9" width="13.33203125" bestFit="1" customWidth="1"/>
  </cols>
  <sheetData>
    <row r="1" spans="1:9" x14ac:dyDescent="0.3">
      <c r="A1" t="s">
        <v>18</v>
      </c>
      <c r="B1" t="s">
        <v>18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19</v>
      </c>
      <c r="I1" t="s">
        <v>20</v>
      </c>
    </row>
    <row r="2" spans="1:9" x14ac:dyDescent="0.3">
      <c r="A2" t="s">
        <v>0</v>
      </c>
      <c r="B2">
        <v>1</v>
      </c>
      <c r="C2" s="1">
        <v>-22.530159999999999</v>
      </c>
      <c r="D2" s="1">
        <v>0.19416130000000001</v>
      </c>
      <c r="E2" s="1">
        <v>-9.9144899999999993E-4</v>
      </c>
      <c r="F2" s="1">
        <v>3.3081830000000001E-3</v>
      </c>
      <c r="G2" s="1">
        <v>-1.9922999999999999E-7</v>
      </c>
      <c r="H2" s="1">
        <v>-0.29312050000000001</v>
      </c>
      <c r="I2" s="1">
        <v>-3.4848879999999999E-2</v>
      </c>
    </row>
    <row r="3" spans="1:9" x14ac:dyDescent="0.3">
      <c r="A3" t="s">
        <v>2</v>
      </c>
      <c r="B3">
        <v>2</v>
      </c>
      <c r="C3" s="1">
        <v>-3.9069450730000002</v>
      </c>
      <c r="D3" s="1">
        <v>2.4549429999999998E-3</v>
      </c>
      <c r="E3" s="1">
        <v>0</v>
      </c>
      <c r="F3" s="1">
        <v>4.96956E-4</v>
      </c>
      <c r="G3" s="1">
        <v>0</v>
      </c>
      <c r="H3" s="1">
        <v>-0.124595423</v>
      </c>
      <c r="I3" s="1">
        <v>-6.0467713999999999E-2</v>
      </c>
    </row>
    <row r="4" spans="1:9" x14ac:dyDescent="0.3">
      <c r="A4" t="s">
        <v>3</v>
      </c>
      <c r="B4">
        <v>3</v>
      </c>
      <c r="C4" s="1">
        <v>-27.121310000000001</v>
      </c>
      <c r="D4" s="1">
        <v>0.58602750000000003</v>
      </c>
      <c r="E4" s="1">
        <v>-3.2873360000000001E-3</v>
      </c>
      <c r="F4" s="1">
        <v>4.0147700000000002E-5</v>
      </c>
      <c r="G4" s="1">
        <v>0</v>
      </c>
      <c r="H4" s="1">
        <v>0.91559250000000003</v>
      </c>
      <c r="I4" s="1">
        <v>-3.9013329999999999E-2</v>
      </c>
    </row>
    <row r="5" spans="1:9" x14ac:dyDescent="0.3">
      <c r="A5" t="s">
        <v>4</v>
      </c>
      <c r="B5">
        <v>4</v>
      </c>
      <c r="C5" s="1">
        <v>-1.74566814</v>
      </c>
      <c r="D5" s="1">
        <v>-1.4168319E-2</v>
      </c>
      <c r="E5" s="1">
        <v>0</v>
      </c>
      <c r="F5" s="1">
        <v>2.0781799999999999E-4</v>
      </c>
      <c r="G5" s="1">
        <v>0</v>
      </c>
      <c r="H5" s="1">
        <v>0.14941617600000001</v>
      </c>
      <c r="I5" s="1">
        <v>-4.0559748E-2</v>
      </c>
    </row>
    <row r="6" spans="1:9" x14ac:dyDescent="0.3">
      <c r="A6" t="s">
        <v>5</v>
      </c>
      <c r="B6">
        <v>5</v>
      </c>
      <c r="C6" s="1">
        <v>-1.8998093309999999</v>
      </c>
      <c r="D6" s="1">
        <v>-1.8799980000000001E-2</v>
      </c>
      <c r="E6" s="1">
        <v>0</v>
      </c>
      <c r="F6" s="1">
        <v>4.1835800000000002E-4</v>
      </c>
      <c r="G6" s="1">
        <v>0</v>
      </c>
      <c r="H6" s="1">
        <v>-2.391867E-2</v>
      </c>
      <c r="I6" s="1">
        <v>-0.100493716</v>
      </c>
    </row>
    <row r="7" spans="1:9" x14ac:dyDescent="0.3">
      <c r="A7" t="s">
        <v>6</v>
      </c>
      <c r="B7">
        <v>6</v>
      </c>
      <c r="C7" s="1">
        <v>-5.8187249999999997</v>
      </c>
      <c r="D7" s="1">
        <v>6.6239049999999994E-2</v>
      </c>
      <c r="E7" s="1">
        <v>0</v>
      </c>
      <c r="F7" s="1">
        <v>1.600076E-3</v>
      </c>
      <c r="G7" s="1">
        <v>-1.00857E-7</v>
      </c>
      <c r="H7" s="1">
        <v>-9.2726690000000001E-2</v>
      </c>
      <c r="I7" s="1">
        <v>-3.9970579999999999E-2</v>
      </c>
    </row>
    <row r="8" spans="1:9" x14ac:dyDescent="0.3">
      <c r="A8" t="s">
        <v>1</v>
      </c>
      <c r="B8">
        <v>7</v>
      </c>
      <c r="C8" s="1">
        <v>13.666130000000001</v>
      </c>
      <c r="D8" s="1">
        <v>2.5476209999999999E-2</v>
      </c>
      <c r="E8" s="1">
        <v>0</v>
      </c>
      <c r="F8" s="1">
        <v>-2.5017799999999999E-3</v>
      </c>
      <c r="G8" s="1">
        <v>1.19866E-7</v>
      </c>
      <c r="H8" s="1">
        <v>-4.768505E-2</v>
      </c>
      <c r="I8" s="1">
        <v>-7.8579990000000002E-2</v>
      </c>
    </row>
    <row r="9" spans="1:9" x14ac:dyDescent="0.3">
      <c r="A9" t="s">
        <v>7</v>
      </c>
      <c r="B9">
        <v>8</v>
      </c>
      <c r="C9" s="1">
        <v>-2.7955571940000001</v>
      </c>
      <c r="D9" s="1">
        <v>1.0669313E-2</v>
      </c>
      <c r="E9" s="1">
        <v>0</v>
      </c>
      <c r="F9" s="1">
        <v>1.69655E-4</v>
      </c>
      <c r="G9" s="1">
        <v>0</v>
      </c>
      <c r="H9" s="1">
        <v>-1.6191733E-2</v>
      </c>
      <c r="I9" s="1">
        <v>-2.5410113000000002E-2</v>
      </c>
    </row>
    <row r="10" spans="1:9" x14ac:dyDescent="0.3">
      <c r="A10" t="s">
        <v>8</v>
      </c>
      <c r="B10">
        <v>9</v>
      </c>
      <c r="C10" s="1">
        <v>-23.765519999999999</v>
      </c>
      <c r="D10" s="1">
        <v>1.1844210000000001E-2</v>
      </c>
      <c r="E10" s="1">
        <v>0</v>
      </c>
      <c r="F10" s="1">
        <v>5.0143879999999998E-3</v>
      </c>
      <c r="G10" s="1">
        <v>-2.8285799999999998E-7</v>
      </c>
      <c r="H10" s="1">
        <v>0.22004499999999999</v>
      </c>
      <c r="I10" s="1">
        <v>-4.3992259999999998E-2</v>
      </c>
    </row>
    <row r="11" spans="1:9" x14ac:dyDescent="0.3">
      <c r="A11" t="s">
        <v>9</v>
      </c>
      <c r="B11">
        <v>10</v>
      </c>
      <c r="C11" s="1">
        <v>-14.4097457</v>
      </c>
      <c r="D11" s="1">
        <v>8.4744759000000003E-2</v>
      </c>
      <c r="E11" s="1">
        <v>0</v>
      </c>
      <c r="F11" s="1">
        <v>1.346119E-3</v>
      </c>
      <c r="G11" s="1">
        <v>0</v>
      </c>
      <c r="H11" s="1">
        <v>0.914864224</v>
      </c>
      <c r="I11" s="1">
        <v>-0.14797749199999999</v>
      </c>
    </row>
    <row r="12" spans="1:9" x14ac:dyDescent="0.3">
      <c r="A12" t="s">
        <v>10</v>
      </c>
      <c r="B12">
        <v>11</v>
      </c>
      <c r="C12" s="1">
        <v>-1.3634301559999999</v>
      </c>
      <c r="D12" s="1">
        <v>1.3887458E-2</v>
      </c>
      <c r="E12" s="1">
        <v>0</v>
      </c>
      <c r="F12" s="1">
        <v>1.3448900000000001E-4</v>
      </c>
      <c r="G12" s="1">
        <v>0</v>
      </c>
      <c r="H12" s="1">
        <v>0.43817517299999997</v>
      </c>
      <c r="I12" s="1">
        <v>-3.5143408000000001E-2</v>
      </c>
    </row>
    <row r="13" spans="1:9" x14ac:dyDescent="0.3">
      <c r="A13" t="s">
        <v>11</v>
      </c>
      <c r="B13">
        <v>12</v>
      </c>
      <c r="C13" s="1">
        <v>-25.56466</v>
      </c>
      <c r="D13" s="1">
        <v>-8.6259360000000007E-3</v>
      </c>
      <c r="E13" s="1">
        <v>0</v>
      </c>
      <c r="F13" s="1">
        <v>4.7343819999999997E-3</v>
      </c>
      <c r="G13" s="1">
        <v>-2.14808E-7</v>
      </c>
      <c r="H13" s="1">
        <v>-1.5719299999999999E-2</v>
      </c>
      <c r="I13" s="1">
        <v>-4.7114110000000001E-2</v>
      </c>
    </row>
    <row r="14" spans="1:9" x14ac:dyDescent="0.3">
      <c r="A14" t="s">
        <v>12</v>
      </c>
      <c r="B14">
        <v>13</v>
      </c>
      <c r="C14" s="1">
        <v>-0.182406068</v>
      </c>
      <c r="D14" s="1">
        <v>-5.6874530000000003E-3</v>
      </c>
      <c r="E14" s="1">
        <v>0</v>
      </c>
      <c r="F14" s="1">
        <v>-1.5833899999999999E-4</v>
      </c>
      <c r="G14" s="1">
        <v>0</v>
      </c>
      <c r="H14" s="1">
        <v>0.58035375099999997</v>
      </c>
      <c r="I14" s="1">
        <v>3.0105066E-2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B1:D14"/>
    </sheetView>
  </sheetViews>
  <sheetFormatPr baseColWidth="10" defaultRowHeight="14.4" x14ac:dyDescent="0.3"/>
  <cols>
    <col min="1" max="1" width="21.33203125" bestFit="1" customWidth="1"/>
  </cols>
  <sheetData>
    <row r="1" spans="1:4" x14ac:dyDescent="0.3">
      <c r="A1" t="s">
        <v>21</v>
      </c>
      <c r="B1" t="s">
        <v>18</v>
      </c>
      <c r="C1" t="s">
        <v>22</v>
      </c>
      <c r="D1" t="s">
        <v>23</v>
      </c>
    </row>
    <row r="2" spans="1:4" x14ac:dyDescent="0.3">
      <c r="A2" t="s">
        <v>24</v>
      </c>
      <c r="B2">
        <v>1</v>
      </c>
      <c r="C2">
        <v>0.16497419999999999</v>
      </c>
      <c r="D2">
        <v>0.42692550000000001</v>
      </c>
    </row>
    <row r="3" spans="1:4" x14ac:dyDescent="0.3">
      <c r="A3" t="s">
        <v>25</v>
      </c>
      <c r="B3">
        <v>2</v>
      </c>
      <c r="C3">
        <v>0.22618849999999999</v>
      </c>
      <c r="D3">
        <v>0.35135189999999999</v>
      </c>
    </row>
    <row r="4" spans="1:4" x14ac:dyDescent="0.3">
      <c r="A4" t="s">
        <v>26</v>
      </c>
      <c r="B4">
        <v>3</v>
      </c>
      <c r="C4">
        <v>0.23183400000000001</v>
      </c>
      <c r="D4">
        <v>1</v>
      </c>
    </row>
    <row r="5" spans="1:4" x14ac:dyDescent="0.3">
      <c r="A5" t="s">
        <v>27</v>
      </c>
      <c r="B5">
        <v>4</v>
      </c>
      <c r="C5">
        <v>0.25263750000000001</v>
      </c>
      <c r="D5">
        <v>0.3521359</v>
      </c>
    </row>
    <row r="6" spans="1:4" x14ac:dyDescent="0.3">
      <c r="A6" t="s">
        <v>28</v>
      </c>
      <c r="B6">
        <v>5</v>
      </c>
      <c r="C6">
        <v>0.25829590000000002</v>
      </c>
      <c r="D6">
        <v>1</v>
      </c>
    </row>
    <row r="7" spans="1:4" x14ac:dyDescent="0.3">
      <c r="A7" t="s">
        <v>29</v>
      </c>
      <c r="B7">
        <v>6</v>
      </c>
      <c r="C7">
        <v>0.21631349999999999</v>
      </c>
      <c r="D7">
        <v>0.42136190000000001</v>
      </c>
    </row>
    <row r="8" spans="1:4" x14ac:dyDescent="0.3">
      <c r="A8" t="s">
        <v>30</v>
      </c>
      <c r="B8">
        <v>7</v>
      </c>
      <c r="C8">
        <v>0.20473169999999999</v>
      </c>
      <c r="D8">
        <v>1</v>
      </c>
    </row>
    <row r="9" spans="1:4" x14ac:dyDescent="0.3">
      <c r="A9" t="s">
        <v>31</v>
      </c>
      <c r="B9">
        <v>8</v>
      </c>
      <c r="C9">
        <v>0.2225705</v>
      </c>
      <c r="D9">
        <v>0.32670179999999999</v>
      </c>
    </row>
    <row r="10" spans="1:4" x14ac:dyDescent="0.3">
      <c r="A10" t="s">
        <v>32</v>
      </c>
      <c r="B10">
        <v>9</v>
      </c>
      <c r="C10">
        <v>0.25600689999999998</v>
      </c>
      <c r="D10">
        <v>0.33851290000000001</v>
      </c>
    </row>
    <row r="11" spans="1:4" x14ac:dyDescent="0.3">
      <c r="A11" t="s">
        <v>34</v>
      </c>
      <c r="B11">
        <v>10</v>
      </c>
      <c r="C11">
        <v>0.11816359999999999</v>
      </c>
      <c r="D11">
        <v>1</v>
      </c>
    </row>
    <row r="12" spans="1:4" x14ac:dyDescent="0.3">
      <c r="A12" t="s">
        <v>33</v>
      </c>
      <c r="B12">
        <v>11</v>
      </c>
      <c r="C12">
        <v>0.44439430000000002</v>
      </c>
      <c r="D12">
        <v>1</v>
      </c>
    </row>
    <row r="13" spans="1:4" x14ac:dyDescent="0.3">
      <c r="A13" t="s">
        <v>35</v>
      </c>
      <c r="B13">
        <v>12</v>
      </c>
      <c r="C13">
        <v>0.23008509999999999</v>
      </c>
      <c r="D13">
        <v>1</v>
      </c>
    </row>
    <row r="14" spans="1:4" x14ac:dyDescent="0.3">
      <c r="A14" t="s">
        <v>36</v>
      </c>
      <c r="B14">
        <v>13</v>
      </c>
      <c r="C14">
        <v>0.2426296</v>
      </c>
      <c r="D14">
        <v>1</v>
      </c>
    </row>
  </sheetData>
  <sortState ref="B2:D14">
    <sortCondition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I1" workbookViewId="0">
      <selection activeCell="W12" sqref="W12"/>
    </sheetView>
  </sheetViews>
  <sheetFormatPr baseColWidth="10" defaultColWidth="11.44140625" defaultRowHeight="14.4" x14ac:dyDescent="0.3"/>
  <cols>
    <col min="1" max="1" width="5" bestFit="1" customWidth="1"/>
    <col min="2" max="10" width="11.5546875"/>
    <col min="11" max="11" width="11.44140625" style="4"/>
    <col min="12" max="16384" width="11.44140625" style="8"/>
  </cols>
  <sheetData>
    <row r="1" spans="1:17" customFormat="1" x14ac:dyDescent="0.3">
      <c r="B1" t="s">
        <v>48</v>
      </c>
      <c r="C1" t="s">
        <v>49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K1" s="4"/>
      <c r="L1" s="10" t="s">
        <v>47</v>
      </c>
      <c r="M1" s="5" t="s">
        <v>18</v>
      </c>
      <c r="N1" s="5" t="s">
        <v>51</v>
      </c>
      <c r="O1" s="5" t="s">
        <v>50</v>
      </c>
      <c r="P1" s="5" t="s">
        <v>40</v>
      </c>
      <c r="Q1" s="5" t="s">
        <v>39</v>
      </c>
    </row>
    <row r="2" spans="1:17" customFormat="1" x14ac:dyDescent="0.3">
      <c r="A2" t="str">
        <f>+CONCATENATE(B2,"_",C2)</f>
        <v>1_1</v>
      </c>
      <c r="B2">
        <v>1</v>
      </c>
      <c r="C2">
        <v>1</v>
      </c>
      <c r="D2" t="s">
        <v>0</v>
      </c>
      <c r="E2" t="s">
        <v>43</v>
      </c>
      <c r="F2">
        <v>-1.6000000000000001E-3</v>
      </c>
      <c r="G2">
        <v>5.4899999999999997E-2</v>
      </c>
      <c r="H2">
        <v>0.63</v>
      </c>
      <c r="I2">
        <v>0.12725</v>
      </c>
      <c r="K2" s="4" t="str">
        <f>+CONCATENATE(M2,"_",N2)</f>
        <v>1_1</v>
      </c>
      <c r="L2" s="8">
        <v>1</v>
      </c>
      <c r="M2" s="6">
        <v>1</v>
      </c>
      <c r="N2" s="6">
        <v>1</v>
      </c>
      <c r="O2" s="7">
        <f>+VLOOKUP($K2,$A:$I,9,0)</f>
        <v>0.12725</v>
      </c>
      <c r="P2" s="7">
        <f>+VLOOKUP($K2,$A:$I,7,0)</f>
        <v>5.4899999999999997E-2</v>
      </c>
      <c r="Q2" s="7">
        <f>+VLOOKUP($K2,$A:$I,6,0)</f>
        <v>-1.6000000000000001E-3</v>
      </c>
    </row>
    <row r="3" spans="1:17" customFormat="1" x14ac:dyDescent="0.3">
      <c r="A3" t="str">
        <f t="shared" ref="A3:A33" si="0">+CONCATENATE(B3,"_",C3)</f>
        <v>1_2</v>
      </c>
      <c r="B3">
        <v>1</v>
      </c>
      <c r="C3">
        <v>2</v>
      </c>
      <c r="D3" t="s">
        <v>0</v>
      </c>
      <c r="E3" t="s">
        <v>44</v>
      </c>
      <c r="F3">
        <v>-1.5E-3</v>
      </c>
      <c r="G3">
        <v>6.3200000000000006E-2</v>
      </c>
      <c r="H3">
        <v>0.71</v>
      </c>
      <c r="I3">
        <v>0.14862500000000001</v>
      </c>
      <c r="K3" s="4" t="str">
        <f t="shared" ref="K3:K40" si="1">+CONCATENATE(M3,"_",N3)</f>
        <v>2_1</v>
      </c>
      <c r="L3" s="8">
        <f>+L2+1</f>
        <v>2</v>
      </c>
      <c r="M3" s="6">
        <v>2</v>
      </c>
      <c r="N3" s="6">
        <v>1</v>
      </c>
      <c r="O3" s="7">
        <f t="shared" ref="O3:O40" si="2">+VLOOKUP($K3,$A:$I,9,0)</f>
        <v>0.12537499999999999</v>
      </c>
      <c r="P3" s="7">
        <f t="shared" ref="P3:P40" si="3">+VLOOKUP($K3,$A:$I,7,0)</f>
        <v>5.2900000000000003E-2</v>
      </c>
      <c r="Q3" s="7">
        <f t="shared" ref="Q3:Q40" si="4">+VLOOKUP($K3,$A:$I,6,0)</f>
        <v>-1.1000000000000001E-3</v>
      </c>
    </row>
    <row r="4" spans="1:17" customFormat="1" x14ac:dyDescent="0.3">
      <c r="A4" t="str">
        <f t="shared" si="0"/>
        <v>1_3</v>
      </c>
      <c r="B4">
        <v>1</v>
      </c>
      <c r="C4">
        <v>3</v>
      </c>
      <c r="D4" t="s">
        <v>0</v>
      </c>
      <c r="E4" s="3" t="s">
        <v>45</v>
      </c>
      <c r="F4">
        <v>-2.5999999999999999E-3</v>
      </c>
      <c r="G4">
        <v>9.3399999999999997E-2</v>
      </c>
      <c r="H4">
        <v>0.79</v>
      </c>
      <c r="I4">
        <v>0.21725</v>
      </c>
      <c r="K4" s="4" t="str">
        <f t="shared" si="1"/>
        <v>3_1</v>
      </c>
      <c r="L4" s="8">
        <f t="shared" ref="L4:L10" si="5">+L3+1</f>
        <v>3</v>
      </c>
      <c r="M4" s="6">
        <v>3</v>
      </c>
      <c r="N4" s="6">
        <v>1</v>
      </c>
      <c r="O4" s="7">
        <f t="shared" si="2"/>
        <v>8.0875000000000002E-2</v>
      </c>
      <c r="P4" s="7">
        <f t="shared" si="3"/>
        <v>3.3599999999999998E-2</v>
      </c>
      <c r="Q4" s="7">
        <f t="shared" si="4"/>
        <v>-5.0000000000000001E-4</v>
      </c>
    </row>
    <row r="5" spans="1:17" customFormat="1" x14ac:dyDescent="0.3">
      <c r="A5" t="str">
        <f t="shared" si="0"/>
        <v>2_1</v>
      </c>
      <c r="B5">
        <v>2</v>
      </c>
      <c r="C5">
        <f>+C2</f>
        <v>1</v>
      </c>
      <c r="D5" t="s">
        <v>2</v>
      </c>
      <c r="E5" t="s">
        <v>43</v>
      </c>
      <c r="F5">
        <v>-1.1000000000000001E-3</v>
      </c>
      <c r="G5">
        <v>5.2900000000000003E-2</v>
      </c>
      <c r="H5">
        <v>0.71</v>
      </c>
      <c r="I5">
        <v>0.12537499999999999</v>
      </c>
      <c r="K5" s="4" t="str">
        <f t="shared" si="1"/>
        <v>4_1</v>
      </c>
      <c r="L5" s="8">
        <f t="shared" si="5"/>
        <v>4</v>
      </c>
      <c r="M5" s="6">
        <v>4</v>
      </c>
      <c r="N5" s="6">
        <v>1</v>
      </c>
      <c r="O5" s="7">
        <f t="shared" si="2"/>
        <v>0.1275</v>
      </c>
      <c r="P5" s="7">
        <f t="shared" si="3"/>
        <v>5.3499999999999999E-2</v>
      </c>
      <c r="Q5" s="7">
        <f t="shared" si="4"/>
        <v>-1E-3</v>
      </c>
    </row>
    <row r="6" spans="1:17" customFormat="1" x14ac:dyDescent="0.3">
      <c r="A6" t="str">
        <f t="shared" si="0"/>
        <v>2_2</v>
      </c>
      <c r="B6">
        <v>2</v>
      </c>
      <c r="C6">
        <f t="shared" ref="C6:C21" si="6">+C3</f>
        <v>2</v>
      </c>
      <c r="D6" t="s">
        <v>2</v>
      </c>
      <c r="E6" t="s">
        <v>44</v>
      </c>
      <c r="F6">
        <v>-1.1999999999999999E-3</v>
      </c>
      <c r="G6">
        <v>5.7299999999999997E-2</v>
      </c>
      <c r="H6">
        <v>0.71</v>
      </c>
      <c r="I6">
        <v>0.13575000000000001</v>
      </c>
      <c r="K6" s="4" t="str">
        <f t="shared" si="1"/>
        <v>5_1</v>
      </c>
      <c r="L6" s="8">
        <f t="shared" si="5"/>
        <v>5</v>
      </c>
      <c r="M6" s="6">
        <v>5</v>
      </c>
      <c r="N6" s="6">
        <v>1</v>
      </c>
      <c r="O6" s="7">
        <f t="shared" si="2"/>
        <v>0.18475</v>
      </c>
      <c r="P6" s="7">
        <f t="shared" si="3"/>
        <v>7.9399999999999998E-2</v>
      </c>
      <c r="Q6" s="7">
        <f t="shared" si="4"/>
        <v>-2.2000000000000001E-3</v>
      </c>
    </row>
    <row r="7" spans="1:17" customFormat="1" x14ac:dyDescent="0.3">
      <c r="A7" t="str">
        <f t="shared" si="0"/>
        <v>2_3</v>
      </c>
      <c r="B7">
        <v>2</v>
      </c>
      <c r="C7">
        <f t="shared" si="6"/>
        <v>3</v>
      </c>
      <c r="D7" t="s">
        <v>2</v>
      </c>
      <c r="E7" s="3" t="s">
        <v>45</v>
      </c>
      <c r="F7">
        <v>-1.1000000000000001E-3</v>
      </c>
      <c r="G7">
        <v>5.74E-2</v>
      </c>
      <c r="H7">
        <v>0.72</v>
      </c>
      <c r="I7">
        <v>0.136625</v>
      </c>
      <c r="K7" s="4" t="str">
        <f t="shared" si="1"/>
        <v>6_1</v>
      </c>
      <c r="L7" s="8">
        <f t="shared" si="5"/>
        <v>6</v>
      </c>
      <c r="M7" s="6">
        <v>6</v>
      </c>
      <c r="N7" s="6">
        <v>1</v>
      </c>
      <c r="O7" s="7">
        <f t="shared" si="2"/>
        <v>9.1249999999999998E-2</v>
      </c>
      <c r="P7" s="7">
        <f t="shared" si="3"/>
        <v>3.7999999999999999E-2</v>
      </c>
      <c r="Q7" s="7">
        <f t="shared" si="4"/>
        <v>-5.9999999999999995E-4</v>
      </c>
    </row>
    <row r="8" spans="1:17" customFormat="1" x14ac:dyDescent="0.3">
      <c r="A8" t="str">
        <f t="shared" si="0"/>
        <v>4_1</v>
      </c>
      <c r="B8">
        <v>4</v>
      </c>
      <c r="C8">
        <f t="shared" si="6"/>
        <v>1</v>
      </c>
      <c r="D8" t="s">
        <v>4</v>
      </c>
      <c r="E8" t="s">
        <v>43</v>
      </c>
      <c r="F8">
        <v>-1E-3</v>
      </c>
      <c r="G8">
        <v>5.3499999999999999E-2</v>
      </c>
      <c r="H8">
        <v>0.67</v>
      </c>
      <c r="I8">
        <v>0.1275</v>
      </c>
      <c r="K8" s="4" t="str">
        <f t="shared" si="1"/>
        <v>7_1</v>
      </c>
      <c r="L8" s="8">
        <f t="shared" si="5"/>
        <v>7</v>
      </c>
      <c r="M8" s="6">
        <v>7</v>
      </c>
      <c r="N8" s="6">
        <v>1</v>
      </c>
      <c r="O8" s="7">
        <f t="shared" si="2"/>
        <v>0.10125000000000001</v>
      </c>
      <c r="P8" s="7">
        <f t="shared" si="3"/>
        <v>4.2000000000000003E-2</v>
      </c>
      <c r="Q8" s="7">
        <f t="shared" si="4"/>
        <v>-5.9999999999999995E-4</v>
      </c>
    </row>
    <row r="9" spans="1:17" customFormat="1" x14ac:dyDescent="0.3">
      <c r="A9" t="str">
        <f t="shared" si="0"/>
        <v>4_2</v>
      </c>
      <c r="B9">
        <v>4</v>
      </c>
      <c r="C9">
        <f t="shared" si="6"/>
        <v>2</v>
      </c>
      <c r="D9" t="s">
        <v>4</v>
      </c>
      <c r="E9" t="s">
        <v>44</v>
      </c>
      <c r="F9" s="2">
        <v>-8.9999999999999998E-4</v>
      </c>
      <c r="G9">
        <v>5.3600000000000002E-2</v>
      </c>
      <c r="H9">
        <v>0.71</v>
      </c>
      <c r="I9">
        <v>0.12837499999999999</v>
      </c>
      <c r="K9" s="4" t="str">
        <f t="shared" si="1"/>
        <v>8_1</v>
      </c>
      <c r="L9" s="8">
        <f t="shared" si="5"/>
        <v>8</v>
      </c>
      <c r="M9" s="6">
        <v>8</v>
      </c>
      <c r="N9" s="6">
        <v>1</v>
      </c>
      <c r="O9" s="7">
        <f t="shared" si="2"/>
        <v>0.15275</v>
      </c>
      <c r="P9" s="7">
        <f t="shared" si="3"/>
        <v>6.5600000000000006E-2</v>
      </c>
      <c r="Q9" s="7">
        <f t="shared" si="4"/>
        <v>-1.8E-3</v>
      </c>
    </row>
    <row r="10" spans="1:17" customFormat="1" x14ac:dyDescent="0.3">
      <c r="A10" t="str">
        <f t="shared" si="0"/>
        <v>4_3</v>
      </c>
      <c r="B10">
        <v>4</v>
      </c>
      <c r="C10">
        <f t="shared" si="6"/>
        <v>3</v>
      </c>
      <c r="D10" t="s">
        <v>4</v>
      </c>
      <c r="E10" s="3" t="s">
        <v>45</v>
      </c>
      <c r="F10">
        <v>-1E-3</v>
      </c>
      <c r="G10">
        <v>5.5199999999999999E-2</v>
      </c>
      <c r="H10">
        <v>0.73</v>
      </c>
      <c r="I10">
        <v>0.13175000000000001</v>
      </c>
      <c r="K10" s="4" t="str">
        <f t="shared" si="1"/>
        <v>9_1</v>
      </c>
      <c r="L10" s="8">
        <f t="shared" si="5"/>
        <v>9</v>
      </c>
      <c r="M10" s="6">
        <v>9</v>
      </c>
      <c r="N10" s="6">
        <v>1</v>
      </c>
      <c r="O10" s="7">
        <f t="shared" si="2"/>
        <v>7.6874999999999999E-2</v>
      </c>
      <c r="P10" s="7">
        <f t="shared" si="3"/>
        <v>3.2000000000000001E-2</v>
      </c>
      <c r="Q10" s="7">
        <f t="shared" si="4"/>
        <v>-5.0000000000000001E-4</v>
      </c>
    </row>
    <row r="11" spans="1:17" customFormat="1" x14ac:dyDescent="0.3">
      <c r="A11" t="str">
        <f t="shared" si="0"/>
        <v>6_1</v>
      </c>
      <c r="B11">
        <v>6</v>
      </c>
      <c r="C11">
        <f t="shared" si="6"/>
        <v>1</v>
      </c>
      <c r="D11" t="s">
        <v>6</v>
      </c>
      <c r="E11" t="s">
        <v>43</v>
      </c>
      <c r="F11" s="2">
        <v>-5.9999999999999995E-4</v>
      </c>
      <c r="G11">
        <v>3.7999999999999999E-2</v>
      </c>
      <c r="H11">
        <v>0.62</v>
      </c>
      <c r="I11">
        <v>9.1249999999999998E-2</v>
      </c>
      <c r="K11" s="4" t="str">
        <f t="shared" si="1"/>
        <v>10_1</v>
      </c>
      <c r="L11" s="8">
        <f t="shared" ref="L11:L40" si="7">+L10+1</f>
        <v>10</v>
      </c>
      <c r="M11" s="6">
        <v>10</v>
      </c>
      <c r="N11" s="6">
        <v>1</v>
      </c>
      <c r="O11" s="7">
        <f t="shared" si="2"/>
        <v>0.13112499999999999</v>
      </c>
      <c r="P11" s="7">
        <f t="shared" si="3"/>
        <v>5.7200000000000001E-2</v>
      </c>
      <c r="Q11" s="7">
        <f t="shared" si="4"/>
        <v>-1.9E-3</v>
      </c>
    </row>
    <row r="12" spans="1:17" customFormat="1" x14ac:dyDescent="0.3">
      <c r="A12" t="str">
        <f t="shared" si="0"/>
        <v>6_2</v>
      </c>
      <c r="B12">
        <v>6</v>
      </c>
      <c r="C12">
        <f t="shared" si="6"/>
        <v>2</v>
      </c>
      <c r="D12" t="s">
        <v>6</v>
      </c>
      <c r="E12" t="s">
        <v>44</v>
      </c>
      <c r="F12" s="2">
        <v>-8.0000000000000004E-4</v>
      </c>
      <c r="G12">
        <v>4.8300000000000003E-2</v>
      </c>
      <c r="H12">
        <v>0.64</v>
      </c>
      <c r="I12">
        <v>0.11575000000000001</v>
      </c>
      <c r="K12" s="4" t="str">
        <f t="shared" si="1"/>
        <v>11_1</v>
      </c>
      <c r="L12" s="8">
        <f t="shared" si="7"/>
        <v>11</v>
      </c>
      <c r="M12" s="6">
        <v>11</v>
      </c>
      <c r="N12" s="6">
        <v>1</v>
      </c>
      <c r="O12" s="7">
        <f t="shared" si="2"/>
        <v>9.375E-2</v>
      </c>
      <c r="P12" s="7">
        <f t="shared" si="3"/>
        <v>3.95E-2</v>
      </c>
      <c r="Q12" s="7">
        <f t="shared" si="4"/>
        <v>-8.0000000000000004E-4</v>
      </c>
    </row>
    <row r="13" spans="1:17" customFormat="1" x14ac:dyDescent="0.3">
      <c r="A13" t="str">
        <f t="shared" si="0"/>
        <v>6_3</v>
      </c>
      <c r="B13">
        <v>6</v>
      </c>
      <c r="C13">
        <f t="shared" si="6"/>
        <v>3</v>
      </c>
      <c r="D13" t="s">
        <v>6</v>
      </c>
      <c r="E13" s="3" t="s">
        <v>45</v>
      </c>
      <c r="F13">
        <v>-1.6000000000000001E-3</v>
      </c>
      <c r="G13">
        <v>7.7399999999999997E-2</v>
      </c>
      <c r="H13">
        <v>0.74</v>
      </c>
      <c r="I13">
        <v>0.1835</v>
      </c>
      <c r="K13" s="4" t="str">
        <f t="shared" si="1"/>
        <v>12_1</v>
      </c>
      <c r="L13" s="8">
        <f t="shared" si="7"/>
        <v>12</v>
      </c>
      <c r="M13" s="6">
        <v>12</v>
      </c>
      <c r="N13" s="6">
        <v>1</v>
      </c>
      <c r="O13" s="7">
        <f t="shared" si="2"/>
        <v>0.1065</v>
      </c>
      <c r="P13" s="7">
        <f t="shared" si="3"/>
        <v>4.4600000000000001E-2</v>
      </c>
      <c r="Q13" s="7">
        <f t="shared" si="4"/>
        <v>-8.0000000000000004E-4</v>
      </c>
    </row>
    <row r="14" spans="1:17" customFormat="1" x14ac:dyDescent="0.3">
      <c r="A14" t="str">
        <f t="shared" si="0"/>
        <v>9_1</v>
      </c>
      <c r="B14">
        <v>9</v>
      </c>
      <c r="C14">
        <f t="shared" si="6"/>
        <v>1</v>
      </c>
      <c r="D14" t="s">
        <v>8</v>
      </c>
      <c r="E14" t="s">
        <v>43</v>
      </c>
      <c r="F14" s="2">
        <v>-5.0000000000000001E-4</v>
      </c>
      <c r="G14">
        <v>3.2000000000000001E-2</v>
      </c>
      <c r="H14">
        <v>0.5</v>
      </c>
      <c r="I14">
        <v>7.6874999999999999E-2</v>
      </c>
      <c r="K14" s="4" t="str">
        <f t="shared" si="1"/>
        <v>13_1</v>
      </c>
      <c r="L14" s="8">
        <f t="shared" si="7"/>
        <v>13</v>
      </c>
      <c r="M14" s="6">
        <v>13</v>
      </c>
      <c r="N14" s="6">
        <v>1</v>
      </c>
      <c r="O14" s="7">
        <f t="shared" si="2"/>
        <v>0.18725</v>
      </c>
      <c r="P14" s="7">
        <f t="shared" si="3"/>
        <v>7.8899999999999998E-2</v>
      </c>
      <c r="Q14" s="7">
        <f t="shared" si="4"/>
        <v>-1.6000000000000001E-3</v>
      </c>
    </row>
    <row r="15" spans="1:17" customFormat="1" x14ac:dyDescent="0.3">
      <c r="A15" t="str">
        <f t="shared" si="0"/>
        <v>9_2</v>
      </c>
      <c r="B15">
        <v>9</v>
      </c>
      <c r="C15">
        <f t="shared" si="6"/>
        <v>2</v>
      </c>
      <c r="D15" t="s">
        <v>8</v>
      </c>
      <c r="E15" t="s">
        <v>44</v>
      </c>
      <c r="F15">
        <v>-1.1999999999999999E-3</v>
      </c>
      <c r="G15">
        <v>4.4900000000000002E-2</v>
      </c>
      <c r="H15">
        <v>0.64</v>
      </c>
      <c r="I15">
        <v>0.10475</v>
      </c>
      <c r="K15" s="4" t="str">
        <f t="shared" si="1"/>
        <v>1_2</v>
      </c>
      <c r="L15" s="8">
        <f t="shared" si="7"/>
        <v>14</v>
      </c>
      <c r="M15" s="6">
        <v>1</v>
      </c>
      <c r="N15" s="6">
        <v>2</v>
      </c>
      <c r="O15" s="7">
        <f t="shared" si="2"/>
        <v>0.14862500000000001</v>
      </c>
      <c r="P15" s="7">
        <f t="shared" si="3"/>
        <v>6.3200000000000006E-2</v>
      </c>
      <c r="Q15" s="7">
        <f t="shared" si="4"/>
        <v>-1.5E-3</v>
      </c>
    </row>
    <row r="16" spans="1:17" customFormat="1" x14ac:dyDescent="0.3">
      <c r="A16" t="str">
        <f t="shared" si="0"/>
        <v>9_3</v>
      </c>
      <c r="B16">
        <v>9</v>
      </c>
      <c r="C16">
        <f t="shared" si="6"/>
        <v>3</v>
      </c>
      <c r="D16" t="s">
        <v>8</v>
      </c>
      <c r="E16" s="3" t="s">
        <v>45</v>
      </c>
      <c r="F16">
        <v>-1.9E-3</v>
      </c>
      <c r="G16">
        <v>6.0999999999999999E-2</v>
      </c>
      <c r="H16">
        <v>0.81</v>
      </c>
      <c r="I16">
        <v>0.140625</v>
      </c>
      <c r="K16" s="4" t="str">
        <f t="shared" si="1"/>
        <v>2_2</v>
      </c>
      <c r="L16" s="8">
        <f t="shared" si="7"/>
        <v>15</v>
      </c>
      <c r="M16" s="6">
        <v>2</v>
      </c>
      <c r="N16" s="6">
        <v>2</v>
      </c>
      <c r="O16" s="7">
        <f t="shared" si="2"/>
        <v>0.13575000000000001</v>
      </c>
      <c r="P16" s="7">
        <f t="shared" si="3"/>
        <v>5.7299999999999997E-2</v>
      </c>
      <c r="Q16" s="7">
        <f t="shared" si="4"/>
        <v>-1.1999999999999999E-3</v>
      </c>
    </row>
    <row r="17" spans="1:17" customFormat="1" x14ac:dyDescent="0.3">
      <c r="A17" t="str">
        <f t="shared" si="0"/>
        <v>8_1</v>
      </c>
      <c r="B17">
        <v>8</v>
      </c>
      <c r="C17">
        <f t="shared" si="6"/>
        <v>1</v>
      </c>
      <c r="D17" t="s">
        <v>7</v>
      </c>
      <c r="E17" t="s">
        <v>43</v>
      </c>
      <c r="F17">
        <v>-1.8E-3</v>
      </c>
      <c r="G17">
        <v>6.5600000000000006E-2</v>
      </c>
      <c r="H17">
        <v>0.74</v>
      </c>
      <c r="I17">
        <v>0.15275</v>
      </c>
      <c r="K17" s="4" t="str">
        <f t="shared" si="1"/>
        <v>3_2</v>
      </c>
      <c r="L17" s="8">
        <f t="shared" si="7"/>
        <v>16</v>
      </c>
      <c r="M17" s="6">
        <v>3</v>
      </c>
      <c r="N17" s="6">
        <v>2</v>
      </c>
      <c r="O17" s="7">
        <f t="shared" si="2"/>
        <v>8.8624999999999995E-2</v>
      </c>
      <c r="P17" s="7">
        <f t="shared" si="3"/>
        <v>3.6700000000000003E-2</v>
      </c>
      <c r="Q17" s="7">
        <f t="shared" si="4"/>
        <v>-5.0000000000000001E-4</v>
      </c>
    </row>
    <row r="18" spans="1:17" customFormat="1" x14ac:dyDescent="0.3">
      <c r="A18" t="str">
        <f t="shared" si="0"/>
        <v>8_2</v>
      </c>
      <c r="B18">
        <v>8</v>
      </c>
      <c r="C18">
        <f t="shared" si="6"/>
        <v>2</v>
      </c>
      <c r="D18" t="s">
        <v>7</v>
      </c>
      <c r="E18" t="s">
        <v>44</v>
      </c>
      <c r="F18">
        <v>-1.5E-3</v>
      </c>
      <c r="G18">
        <v>6.2199999999999998E-2</v>
      </c>
      <c r="H18">
        <v>0.72</v>
      </c>
      <c r="I18">
        <v>0.146125</v>
      </c>
      <c r="K18" s="4" t="str">
        <f t="shared" si="1"/>
        <v>4_2</v>
      </c>
      <c r="L18" s="8">
        <f t="shared" si="7"/>
        <v>17</v>
      </c>
      <c r="M18" s="6">
        <v>4</v>
      </c>
      <c r="N18" s="6">
        <v>2</v>
      </c>
      <c r="O18" s="7">
        <f t="shared" si="2"/>
        <v>0.12837499999999999</v>
      </c>
      <c r="P18" s="7">
        <f t="shared" si="3"/>
        <v>5.3600000000000002E-2</v>
      </c>
      <c r="Q18" s="7">
        <f t="shared" si="4"/>
        <v>-8.9999999999999998E-4</v>
      </c>
    </row>
    <row r="19" spans="1:17" customFormat="1" x14ac:dyDescent="0.3">
      <c r="A19" t="str">
        <f t="shared" si="0"/>
        <v>8_3</v>
      </c>
      <c r="B19">
        <v>8</v>
      </c>
      <c r="C19">
        <f t="shared" si="6"/>
        <v>3</v>
      </c>
      <c r="D19" t="s">
        <v>7</v>
      </c>
      <c r="E19" s="3" t="s">
        <v>45</v>
      </c>
      <c r="F19">
        <v>-1.5E-3</v>
      </c>
      <c r="G19">
        <v>6.88E-2</v>
      </c>
      <c r="H19">
        <v>0.76</v>
      </c>
      <c r="I19">
        <v>0.16262499999999999</v>
      </c>
      <c r="K19" s="4" t="str">
        <f t="shared" si="1"/>
        <v>5_2</v>
      </c>
      <c r="L19" s="8">
        <f t="shared" si="7"/>
        <v>18</v>
      </c>
      <c r="M19" s="6">
        <v>5</v>
      </c>
      <c r="N19" s="6">
        <v>2</v>
      </c>
      <c r="O19" s="7">
        <f t="shared" si="2"/>
        <v>0.27312500000000001</v>
      </c>
      <c r="P19" s="7">
        <f t="shared" si="3"/>
        <v>0.11749999999999999</v>
      </c>
      <c r="Q19" s="7">
        <f t="shared" si="4"/>
        <v>-3.3E-3</v>
      </c>
    </row>
    <row r="20" spans="1:17" customFormat="1" x14ac:dyDescent="0.3">
      <c r="A20" t="str">
        <f t="shared" si="0"/>
        <v>3_1</v>
      </c>
      <c r="B20">
        <v>3</v>
      </c>
      <c r="C20">
        <f t="shared" si="6"/>
        <v>1</v>
      </c>
      <c r="D20" t="s">
        <v>3</v>
      </c>
      <c r="E20" t="s">
        <v>43</v>
      </c>
      <c r="F20" s="2">
        <v>-5.0000000000000001E-4</v>
      </c>
      <c r="G20">
        <v>3.3599999999999998E-2</v>
      </c>
      <c r="H20">
        <v>0.78</v>
      </c>
      <c r="I20">
        <v>8.0875000000000002E-2</v>
      </c>
      <c r="K20" s="4" t="str">
        <f t="shared" si="1"/>
        <v>6_2</v>
      </c>
      <c r="L20" s="8">
        <f t="shared" si="7"/>
        <v>19</v>
      </c>
      <c r="M20" s="6">
        <v>6</v>
      </c>
      <c r="N20" s="6">
        <v>2</v>
      </c>
      <c r="O20" s="7">
        <f t="shared" si="2"/>
        <v>0.11575000000000001</v>
      </c>
      <c r="P20" s="7">
        <f t="shared" si="3"/>
        <v>4.8300000000000003E-2</v>
      </c>
      <c r="Q20" s="7">
        <f t="shared" si="4"/>
        <v>-8.0000000000000004E-4</v>
      </c>
    </row>
    <row r="21" spans="1:17" customFormat="1" x14ac:dyDescent="0.3">
      <c r="A21" t="str">
        <f t="shared" si="0"/>
        <v>3_2</v>
      </c>
      <c r="B21">
        <v>3</v>
      </c>
      <c r="C21">
        <f t="shared" si="6"/>
        <v>2</v>
      </c>
      <c r="D21" t="s">
        <v>3</v>
      </c>
      <c r="E21" t="s">
        <v>44</v>
      </c>
      <c r="F21" s="2">
        <v>-5.0000000000000001E-4</v>
      </c>
      <c r="G21">
        <v>3.6700000000000003E-2</v>
      </c>
      <c r="H21">
        <v>0.61</v>
      </c>
      <c r="I21">
        <v>8.8624999999999995E-2</v>
      </c>
      <c r="K21" s="4" t="str">
        <f t="shared" si="1"/>
        <v>7_2</v>
      </c>
      <c r="L21" s="8">
        <f t="shared" si="7"/>
        <v>20</v>
      </c>
      <c r="M21" s="6">
        <v>7</v>
      </c>
      <c r="N21" s="6">
        <v>2</v>
      </c>
      <c r="O21" s="7">
        <f t="shared" si="2"/>
        <v>0.11225</v>
      </c>
      <c r="P21" s="7">
        <f t="shared" si="3"/>
        <v>4.6399999999999997E-2</v>
      </c>
      <c r="Q21" s="7">
        <f t="shared" si="4"/>
        <v>-5.9999999999999995E-4</v>
      </c>
    </row>
    <row r="22" spans="1:17" customFormat="1" x14ac:dyDescent="0.3">
      <c r="A22" t="str">
        <f t="shared" si="0"/>
        <v>5_1</v>
      </c>
      <c r="B22">
        <v>5</v>
      </c>
      <c r="C22">
        <f>+C20</f>
        <v>1</v>
      </c>
      <c r="D22" t="s">
        <v>5</v>
      </c>
      <c r="E22" t="s">
        <v>43</v>
      </c>
      <c r="F22">
        <v>-2.2000000000000001E-3</v>
      </c>
      <c r="G22">
        <v>7.9399999999999998E-2</v>
      </c>
      <c r="H22">
        <v>0.69</v>
      </c>
      <c r="I22">
        <v>0.18475</v>
      </c>
      <c r="K22" s="4" t="str">
        <f t="shared" si="1"/>
        <v>8_2</v>
      </c>
      <c r="L22" s="8">
        <f t="shared" si="7"/>
        <v>21</v>
      </c>
      <c r="M22" s="6">
        <v>8</v>
      </c>
      <c r="N22" s="6">
        <v>2</v>
      </c>
      <c r="O22" s="7">
        <f t="shared" si="2"/>
        <v>0.146125</v>
      </c>
      <c r="P22" s="7">
        <f t="shared" si="3"/>
        <v>6.2199999999999998E-2</v>
      </c>
      <c r="Q22" s="7">
        <f t="shared" si="4"/>
        <v>-1.5E-3</v>
      </c>
    </row>
    <row r="23" spans="1:17" customFormat="1" x14ac:dyDescent="0.3">
      <c r="A23" t="str">
        <f t="shared" si="0"/>
        <v>5_2</v>
      </c>
      <c r="B23">
        <v>5</v>
      </c>
      <c r="C23">
        <f>+C21</f>
        <v>2</v>
      </c>
      <c r="D23" t="s">
        <v>5</v>
      </c>
      <c r="E23" t="s">
        <v>44</v>
      </c>
      <c r="F23">
        <v>-3.3E-3</v>
      </c>
      <c r="G23">
        <v>0.11749999999999999</v>
      </c>
      <c r="H23">
        <v>0.42</v>
      </c>
      <c r="I23">
        <v>0.27312500000000001</v>
      </c>
      <c r="K23" s="4" t="str">
        <f t="shared" si="1"/>
        <v>9_2</v>
      </c>
      <c r="L23" s="8">
        <f t="shared" si="7"/>
        <v>22</v>
      </c>
      <c r="M23" s="6">
        <v>9</v>
      </c>
      <c r="N23" s="6">
        <v>2</v>
      </c>
      <c r="O23" s="7">
        <f t="shared" si="2"/>
        <v>0.10475</v>
      </c>
      <c r="P23" s="7">
        <f t="shared" si="3"/>
        <v>4.4900000000000002E-2</v>
      </c>
      <c r="Q23" s="7">
        <f t="shared" si="4"/>
        <v>-1.1999999999999999E-3</v>
      </c>
    </row>
    <row r="24" spans="1:17" customFormat="1" x14ac:dyDescent="0.3">
      <c r="A24" t="str">
        <f t="shared" si="0"/>
        <v>7_1</v>
      </c>
      <c r="B24">
        <v>7</v>
      </c>
      <c r="C24">
        <f t="shared" ref="C24:C33" si="8">+C22</f>
        <v>1</v>
      </c>
      <c r="D24" t="s">
        <v>1</v>
      </c>
      <c r="E24" t="s">
        <v>43</v>
      </c>
      <c r="F24" s="2">
        <v>-5.9999999999999995E-4</v>
      </c>
      <c r="G24">
        <v>4.2000000000000003E-2</v>
      </c>
      <c r="H24">
        <v>0.71</v>
      </c>
      <c r="I24">
        <v>0.10125000000000001</v>
      </c>
      <c r="K24" s="4" t="str">
        <f t="shared" si="1"/>
        <v>10_2</v>
      </c>
      <c r="L24" s="8">
        <f t="shared" si="7"/>
        <v>23</v>
      </c>
      <c r="M24" s="6">
        <v>10</v>
      </c>
      <c r="N24" s="6">
        <v>2</v>
      </c>
      <c r="O24" s="7">
        <f t="shared" si="2"/>
        <v>0.19087499999999999</v>
      </c>
      <c r="P24" s="7">
        <f t="shared" si="3"/>
        <v>8.4599999999999995E-2</v>
      </c>
      <c r="Q24" s="7">
        <f t="shared" si="4"/>
        <v>-3.3E-3</v>
      </c>
    </row>
    <row r="25" spans="1:17" customFormat="1" x14ac:dyDescent="0.3">
      <c r="A25" t="str">
        <f t="shared" si="0"/>
        <v>7_2</v>
      </c>
      <c r="B25">
        <v>7</v>
      </c>
      <c r="C25">
        <f t="shared" si="8"/>
        <v>2</v>
      </c>
      <c r="D25" t="s">
        <v>1</v>
      </c>
      <c r="E25" t="s">
        <v>44</v>
      </c>
      <c r="F25" s="2">
        <v>-5.9999999999999995E-4</v>
      </c>
      <c r="G25">
        <v>4.6399999999999997E-2</v>
      </c>
      <c r="H25">
        <v>0.72</v>
      </c>
      <c r="I25">
        <v>0.11225</v>
      </c>
      <c r="K25" s="4" t="str">
        <f t="shared" si="1"/>
        <v>11_2</v>
      </c>
      <c r="L25" s="8">
        <f t="shared" si="7"/>
        <v>24</v>
      </c>
      <c r="M25" s="6">
        <v>11</v>
      </c>
      <c r="N25" s="6">
        <v>2</v>
      </c>
      <c r="O25" s="7">
        <f t="shared" si="2"/>
        <v>9.9875000000000005E-2</v>
      </c>
      <c r="P25" s="7">
        <f t="shared" si="3"/>
        <v>4.2200000000000001E-2</v>
      </c>
      <c r="Q25" s="7">
        <f t="shared" si="4"/>
        <v>-8.9999999999999998E-4</v>
      </c>
    </row>
    <row r="26" spans="1:17" customFormat="1" x14ac:dyDescent="0.3">
      <c r="A26" t="str">
        <f t="shared" si="0"/>
        <v>12_1</v>
      </c>
      <c r="B26">
        <v>12</v>
      </c>
      <c r="C26">
        <f t="shared" si="8"/>
        <v>1</v>
      </c>
      <c r="D26" t="s">
        <v>11</v>
      </c>
      <c r="E26" t="s">
        <v>43</v>
      </c>
      <c r="F26" s="2">
        <v>-8.0000000000000004E-4</v>
      </c>
      <c r="G26">
        <v>4.4600000000000001E-2</v>
      </c>
      <c r="H26">
        <v>0.81</v>
      </c>
      <c r="I26">
        <v>0.1065</v>
      </c>
      <c r="K26" s="4" t="str">
        <f t="shared" si="1"/>
        <v>12_2</v>
      </c>
      <c r="L26" s="8">
        <f t="shared" si="7"/>
        <v>25</v>
      </c>
      <c r="M26" s="6">
        <v>12</v>
      </c>
      <c r="N26" s="6">
        <v>2</v>
      </c>
      <c r="O26" s="7">
        <f t="shared" si="2"/>
        <v>0.110125</v>
      </c>
      <c r="P26" s="7">
        <f t="shared" si="3"/>
        <v>4.58E-2</v>
      </c>
      <c r="Q26" s="7">
        <f t="shared" si="4"/>
        <v>-6.9999999999999999E-4</v>
      </c>
    </row>
    <row r="27" spans="1:17" customFormat="1" x14ac:dyDescent="0.3">
      <c r="A27" t="str">
        <f t="shared" si="0"/>
        <v>12_2</v>
      </c>
      <c r="B27">
        <v>12</v>
      </c>
      <c r="C27">
        <f t="shared" si="8"/>
        <v>2</v>
      </c>
      <c r="D27" t="s">
        <v>11</v>
      </c>
      <c r="E27" t="s">
        <v>44</v>
      </c>
      <c r="F27" s="2">
        <v>-6.9999999999999999E-4</v>
      </c>
      <c r="G27">
        <v>4.58E-2</v>
      </c>
      <c r="H27">
        <v>0.79</v>
      </c>
      <c r="I27">
        <v>0.110125</v>
      </c>
      <c r="K27" s="4" t="str">
        <f t="shared" si="1"/>
        <v>13_2</v>
      </c>
      <c r="L27" s="8">
        <f t="shared" si="7"/>
        <v>26</v>
      </c>
      <c r="M27" s="6">
        <v>13</v>
      </c>
      <c r="N27" s="6">
        <v>2</v>
      </c>
      <c r="O27" s="7">
        <f t="shared" si="2"/>
        <v>0.19900000000000001</v>
      </c>
      <c r="P27" s="7">
        <f t="shared" si="3"/>
        <v>8.5599999999999996E-2</v>
      </c>
      <c r="Q27" s="7">
        <f t="shared" si="4"/>
        <v>-2.3999999999999998E-3</v>
      </c>
    </row>
    <row r="28" spans="1:17" customFormat="1" x14ac:dyDescent="0.3">
      <c r="A28" t="str">
        <f t="shared" si="0"/>
        <v>11_1</v>
      </c>
      <c r="B28">
        <v>11</v>
      </c>
      <c r="C28">
        <f t="shared" si="8"/>
        <v>1</v>
      </c>
      <c r="D28" t="s">
        <v>10</v>
      </c>
      <c r="E28" t="s">
        <v>43</v>
      </c>
      <c r="F28" s="2">
        <v>-8.0000000000000004E-4</v>
      </c>
      <c r="G28">
        <v>3.95E-2</v>
      </c>
      <c r="H28">
        <v>0.65</v>
      </c>
      <c r="I28">
        <v>9.375E-2</v>
      </c>
      <c r="K28" s="4" t="str">
        <f t="shared" si="1"/>
        <v>1_3</v>
      </c>
      <c r="L28" s="8">
        <f t="shared" si="7"/>
        <v>27</v>
      </c>
      <c r="M28" s="6">
        <v>1</v>
      </c>
      <c r="N28" s="6">
        <v>3</v>
      </c>
      <c r="O28" s="7">
        <f t="shared" si="2"/>
        <v>0.21725</v>
      </c>
      <c r="P28" s="7">
        <f t="shared" si="3"/>
        <v>9.3399999999999997E-2</v>
      </c>
      <c r="Q28" s="7">
        <f t="shared" si="4"/>
        <v>-2.5999999999999999E-3</v>
      </c>
    </row>
    <row r="29" spans="1:17" customFormat="1" x14ac:dyDescent="0.3">
      <c r="A29" t="str">
        <f t="shared" si="0"/>
        <v>11_2</v>
      </c>
      <c r="B29">
        <v>11</v>
      </c>
      <c r="C29">
        <f t="shared" si="8"/>
        <v>2</v>
      </c>
      <c r="D29" t="s">
        <v>10</v>
      </c>
      <c r="E29" t="s">
        <v>44</v>
      </c>
      <c r="F29" s="2">
        <v>-8.9999999999999998E-4</v>
      </c>
      <c r="G29">
        <v>4.2200000000000001E-2</v>
      </c>
      <c r="H29">
        <v>0.63</v>
      </c>
      <c r="I29">
        <v>9.9875000000000005E-2</v>
      </c>
      <c r="K29" s="4" t="str">
        <f t="shared" si="1"/>
        <v>2_3</v>
      </c>
      <c r="L29" s="8">
        <f t="shared" si="7"/>
        <v>28</v>
      </c>
      <c r="M29" s="6">
        <v>2</v>
      </c>
      <c r="N29" s="6">
        <v>3</v>
      </c>
      <c r="O29" s="7">
        <f t="shared" si="2"/>
        <v>0.136625</v>
      </c>
      <c r="P29" s="7">
        <f t="shared" si="3"/>
        <v>5.74E-2</v>
      </c>
      <c r="Q29" s="7">
        <f t="shared" si="4"/>
        <v>-1.1000000000000001E-3</v>
      </c>
    </row>
    <row r="30" spans="1:17" customFormat="1" x14ac:dyDescent="0.3">
      <c r="A30" t="str">
        <f t="shared" si="0"/>
        <v>10_1</v>
      </c>
      <c r="B30">
        <v>10</v>
      </c>
      <c r="C30">
        <f t="shared" si="8"/>
        <v>1</v>
      </c>
      <c r="D30" t="s">
        <v>9</v>
      </c>
      <c r="E30" t="s">
        <v>43</v>
      </c>
      <c r="F30">
        <v>-1.9E-3</v>
      </c>
      <c r="G30">
        <v>5.7200000000000001E-2</v>
      </c>
      <c r="H30">
        <v>0.81</v>
      </c>
      <c r="I30">
        <v>0.13112499999999999</v>
      </c>
      <c r="K30" s="4" t="str">
        <f t="shared" si="1"/>
        <v>3_3</v>
      </c>
      <c r="L30" s="8">
        <f t="shared" si="7"/>
        <v>29</v>
      </c>
      <c r="M30" s="6">
        <v>3</v>
      </c>
      <c r="N30" s="6">
        <v>3</v>
      </c>
      <c r="O30" s="7">
        <v>0</v>
      </c>
      <c r="P30" s="7">
        <v>0</v>
      </c>
      <c r="Q30" s="7">
        <v>0</v>
      </c>
    </row>
    <row r="31" spans="1:17" customFormat="1" x14ac:dyDescent="0.3">
      <c r="A31" t="str">
        <f t="shared" si="0"/>
        <v>10_2</v>
      </c>
      <c r="B31">
        <v>10</v>
      </c>
      <c r="C31">
        <f t="shared" si="8"/>
        <v>2</v>
      </c>
      <c r="D31" t="s">
        <v>9</v>
      </c>
      <c r="E31" t="s">
        <v>44</v>
      </c>
      <c r="F31">
        <v>-3.3E-3</v>
      </c>
      <c r="G31">
        <v>8.4599999999999995E-2</v>
      </c>
      <c r="H31">
        <v>0.78</v>
      </c>
      <c r="I31">
        <v>0.19087499999999999</v>
      </c>
      <c r="K31" s="4" t="str">
        <f t="shared" si="1"/>
        <v>4_3</v>
      </c>
      <c r="L31" s="8">
        <f t="shared" si="7"/>
        <v>30</v>
      </c>
      <c r="M31" s="6">
        <v>4</v>
      </c>
      <c r="N31" s="6">
        <v>3</v>
      </c>
      <c r="O31" s="7">
        <f t="shared" si="2"/>
        <v>0.13175000000000001</v>
      </c>
      <c r="P31" s="7">
        <f t="shared" si="3"/>
        <v>5.5199999999999999E-2</v>
      </c>
      <c r="Q31" s="7">
        <f t="shared" si="4"/>
        <v>-1E-3</v>
      </c>
    </row>
    <row r="32" spans="1:17" customFormat="1" x14ac:dyDescent="0.3">
      <c r="A32" t="str">
        <f t="shared" si="0"/>
        <v>13_1</v>
      </c>
      <c r="B32">
        <v>13</v>
      </c>
      <c r="C32">
        <f t="shared" si="8"/>
        <v>1</v>
      </c>
      <c r="D32" t="s">
        <v>46</v>
      </c>
      <c r="E32" t="s">
        <v>43</v>
      </c>
      <c r="F32">
        <v>-1.6000000000000001E-3</v>
      </c>
      <c r="G32">
        <v>7.8899999999999998E-2</v>
      </c>
      <c r="H32">
        <v>0.51</v>
      </c>
      <c r="I32">
        <v>0.18725</v>
      </c>
      <c r="K32" s="4" t="str">
        <f t="shared" si="1"/>
        <v>5_3</v>
      </c>
      <c r="L32" s="8">
        <f t="shared" si="7"/>
        <v>31</v>
      </c>
      <c r="M32" s="6">
        <v>5</v>
      </c>
      <c r="N32" s="6">
        <v>3</v>
      </c>
      <c r="O32" s="7">
        <v>0</v>
      </c>
      <c r="P32" s="7">
        <v>0</v>
      </c>
      <c r="Q32" s="7">
        <v>0</v>
      </c>
    </row>
    <row r="33" spans="1:17" customFormat="1" x14ac:dyDescent="0.3">
      <c r="A33" t="str">
        <f t="shared" si="0"/>
        <v>13_2</v>
      </c>
      <c r="B33">
        <v>13</v>
      </c>
      <c r="C33">
        <f t="shared" si="8"/>
        <v>2</v>
      </c>
      <c r="D33" t="s">
        <v>46</v>
      </c>
      <c r="E33" t="s">
        <v>44</v>
      </c>
      <c r="F33">
        <v>-2.3999999999999998E-3</v>
      </c>
      <c r="G33">
        <v>8.5599999999999996E-2</v>
      </c>
      <c r="H33">
        <v>0.52</v>
      </c>
      <c r="I33">
        <v>0.19900000000000001</v>
      </c>
      <c r="K33" s="4" t="str">
        <f t="shared" si="1"/>
        <v>6_3</v>
      </c>
      <c r="L33" s="8">
        <f t="shared" si="7"/>
        <v>32</v>
      </c>
      <c r="M33" s="6">
        <v>6</v>
      </c>
      <c r="N33" s="6">
        <v>3</v>
      </c>
      <c r="O33" s="7">
        <f t="shared" si="2"/>
        <v>0.1835</v>
      </c>
      <c r="P33" s="7">
        <f t="shared" si="3"/>
        <v>7.7399999999999997E-2</v>
      </c>
      <c r="Q33" s="7">
        <f t="shared" si="4"/>
        <v>-1.6000000000000001E-3</v>
      </c>
    </row>
    <row r="34" spans="1:17" customFormat="1" x14ac:dyDescent="0.3">
      <c r="K34" s="4" t="str">
        <f t="shared" si="1"/>
        <v>7_3</v>
      </c>
      <c r="L34" s="8">
        <f t="shared" si="7"/>
        <v>33</v>
      </c>
      <c r="M34" s="6">
        <v>7</v>
      </c>
      <c r="N34" s="6">
        <v>3</v>
      </c>
      <c r="O34" s="7">
        <v>0</v>
      </c>
      <c r="P34" s="7">
        <v>0</v>
      </c>
      <c r="Q34" s="7">
        <v>0</v>
      </c>
    </row>
    <row r="35" spans="1:17" customFormat="1" x14ac:dyDescent="0.3">
      <c r="K35" s="4" t="str">
        <f t="shared" si="1"/>
        <v>8_3</v>
      </c>
      <c r="L35" s="8">
        <f t="shared" si="7"/>
        <v>34</v>
      </c>
      <c r="M35" s="6">
        <v>8</v>
      </c>
      <c r="N35" s="6">
        <v>3</v>
      </c>
      <c r="O35" s="7">
        <f t="shared" si="2"/>
        <v>0.16262499999999999</v>
      </c>
      <c r="P35" s="7">
        <f t="shared" si="3"/>
        <v>6.88E-2</v>
      </c>
      <c r="Q35" s="7">
        <f t="shared" si="4"/>
        <v>-1.5E-3</v>
      </c>
    </row>
    <row r="36" spans="1:17" customFormat="1" x14ac:dyDescent="0.3">
      <c r="K36" s="4" t="str">
        <f t="shared" si="1"/>
        <v>9_3</v>
      </c>
      <c r="L36" s="8">
        <f t="shared" si="7"/>
        <v>35</v>
      </c>
      <c r="M36" s="6">
        <v>9</v>
      </c>
      <c r="N36" s="6">
        <v>3</v>
      </c>
      <c r="O36" s="7">
        <f t="shared" si="2"/>
        <v>0.140625</v>
      </c>
      <c r="P36" s="7">
        <f t="shared" si="3"/>
        <v>6.0999999999999999E-2</v>
      </c>
      <c r="Q36" s="7">
        <f t="shared" si="4"/>
        <v>-1.9E-3</v>
      </c>
    </row>
    <row r="37" spans="1:17" customFormat="1" x14ac:dyDescent="0.3">
      <c r="K37" s="4" t="str">
        <f t="shared" si="1"/>
        <v>10_3</v>
      </c>
      <c r="L37" s="8">
        <f t="shared" si="7"/>
        <v>36</v>
      </c>
      <c r="M37" s="6">
        <v>10</v>
      </c>
      <c r="N37" s="6">
        <v>3</v>
      </c>
      <c r="O37" s="7">
        <v>0</v>
      </c>
      <c r="P37" s="7">
        <v>0</v>
      </c>
      <c r="Q37" s="7">
        <v>0</v>
      </c>
    </row>
    <row r="38" spans="1:17" customFormat="1" x14ac:dyDescent="0.3">
      <c r="K38" s="4" t="str">
        <f t="shared" si="1"/>
        <v>11_3</v>
      </c>
      <c r="L38" s="8">
        <f t="shared" si="7"/>
        <v>37</v>
      </c>
      <c r="M38" s="6">
        <v>11</v>
      </c>
      <c r="N38" s="6">
        <v>3</v>
      </c>
      <c r="O38" s="7">
        <v>0</v>
      </c>
      <c r="P38" s="7">
        <v>0</v>
      </c>
      <c r="Q38" s="7">
        <v>0</v>
      </c>
    </row>
    <row r="39" spans="1:17" customFormat="1" x14ac:dyDescent="0.3">
      <c r="K39" s="4" t="str">
        <f t="shared" si="1"/>
        <v>12_3</v>
      </c>
      <c r="L39" s="8">
        <f t="shared" si="7"/>
        <v>38</v>
      </c>
      <c r="M39" s="6">
        <v>12</v>
      </c>
      <c r="N39" s="6">
        <v>3</v>
      </c>
      <c r="O39" s="7">
        <v>0</v>
      </c>
      <c r="P39" s="7">
        <v>0</v>
      </c>
      <c r="Q39" s="7">
        <v>0</v>
      </c>
    </row>
    <row r="40" spans="1:17" customFormat="1" x14ac:dyDescent="0.3">
      <c r="K40" s="4" t="str">
        <f t="shared" si="1"/>
        <v>13_3</v>
      </c>
      <c r="L40" s="8">
        <f t="shared" si="7"/>
        <v>39</v>
      </c>
      <c r="M40" s="6">
        <v>13</v>
      </c>
      <c r="N40" s="6">
        <v>3</v>
      </c>
      <c r="O40" s="7">
        <v>0</v>
      </c>
      <c r="P40" s="7">
        <v>0</v>
      </c>
      <c r="Q40" s="7">
        <v>0</v>
      </c>
    </row>
    <row r="41" spans="1:17" customFormat="1" x14ac:dyDescent="0.3">
      <c r="K41" s="4"/>
      <c r="L41" s="8"/>
      <c r="M41" s="8"/>
      <c r="N41" s="8"/>
      <c r="O41" s="8"/>
      <c r="P41" s="8"/>
      <c r="Q41" s="8"/>
    </row>
    <row r="42" spans="1:17" x14ac:dyDescent="0.3">
      <c r="O42" s="9"/>
      <c r="P42" s="9"/>
      <c r="Q42" s="9"/>
    </row>
  </sheetData>
  <sortState ref="M2:P40">
    <sortCondition ref="N2:N40"/>
    <sortCondition ref="M2:M4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SQIequations</vt:lpstr>
      <vt:lpstr>SQIthresholds</vt:lpstr>
      <vt:lpstr>Creixement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Núria</dc:creator>
  <cp:lastModifiedBy>Núria Aquilué Junyent</cp:lastModifiedBy>
  <dcterms:created xsi:type="dcterms:W3CDTF">2017-01-13T15:28:59Z</dcterms:created>
  <dcterms:modified xsi:type="dcterms:W3CDTF">2019-10-25T07:26:23Z</dcterms:modified>
</cp:coreProperties>
</file>