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dgefree/Dropbox/opt/templates/"/>
    </mc:Choice>
  </mc:AlternateContent>
  <xr:revisionPtr revIDLastSave="0" documentId="8_{E3B57D89-7682-EC49-A035-EFEF438B857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WS" sheetId="3" r:id="rId1"/>
    <sheet name="AWS-us-west-2 CW logs pricing" sheetId="2" r:id="rId2"/>
    <sheet name="AZURE" sheetId="1" r:id="rId3"/>
    <sheet name="AZURE-us-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3" l="1"/>
  <c r="D23" i="3" s="1"/>
  <c r="D26" i="3" s="1"/>
  <c r="D22" i="3"/>
  <c r="D21" i="3"/>
  <c r="C46" i="2"/>
  <c r="C14" i="2" s="1"/>
  <c r="C45" i="2"/>
  <c r="G9" i="2" s="1"/>
  <c r="G10" i="2" s="1"/>
  <c r="D9" i="2"/>
  <c r="D12" i="2" s="1"/>
  <c r="G4" i="2"/>
  <c r="G5" i="2" s="1"/>
  <c r="G6" i="2" s="1"/>
  <c r="G7" i="2" s="1"/>
  <c r="F4" i="2"/>
  <c r="F5" i="2" s="1"/>
  <c r="F6" i="2" s="1"/>
  <c r="F7" i="2" s="1"/>
  <c r="E4" i="2"/>
  <c r="E5" i="2" s="1"/>
  <c r="E6" i="2" s="1"/>
  <c r="E7" i="2" s="1"/>
  <c r="D4" i="2"/>
  <c r="D5" i="2" s="1"/>
  <c r="D6" i="2" s="1"/>
  <c r="D7" i="2" s="1"/>
  <c r="C4" i="2"/>
  <c r="C5" i="2" s="1"/>
  <c r="C6" i="2" s="1"/>
  <c r="C7" i="2" s="1"/>
  <c r="C16" i="1"/>
  <c r="C22" i="1" s="1"/>
  <c r="C15" i="1"/>
  <c r="C18" i="1" s="1"/>
  <c r="C14" i="1"/>
  <c r="C17" i="1" s="1"/>
  <c r="D24" i="3" l="1"/>
  <c r="D25" i="3"/>
  <c r="F9" i="2"/>
  <c r="F10" i="2" s="1"/>
  <c r="E9" i="2"/>
  <c r="E12" i="2" s="1"/>
  <c r="D10" i="2"/>
  <c r="E14" i="2"/>
  <c r="E16" i="2" s="1"/>
  <c r="G14" i="2"/>
  <c r="G17" i="2" s="1"/>
  <c r="D14" i="2"/>
  <c r="D16" i="2" s="1"/>
  <c r="C9" i="2"/>
  <c r="C10" i="2" s="1"/>
  <c r="F14" i="2"/>
  <c r="F16" i="2" s="1"/>
  <c r="C15" i="2"/>
  <c r="C17" i="2"/>
  <c r="D11" i="2"/>
  <c r="F12" i="2"/>
  <c r="G12" i="2"/>
  <c r="G16" i="2"/>
  <c r="C24" i="1"/>
  <c r="C25" i="1"/>
  <c r="E11" i="2"/>
  <c r="G11" i="2"/>
  <c r="C16" i="2"/>
  <c r="E10" i="2"/>
  <c r="D28" i="3" l="1"/>
  <c r="D27" i="3"/>
  <c r="E15" i="2"/>
  <c r="E17" i="2"/>
  <c r="F11" i="2"/>
  <c r="G15" i="2"/>
  <c r="D15" i="2"/>
  <c r="D17" i="2"/>
  <c r="F15" i="2"/>
  <c r="F17" i="2"/>
  <c r="C12" i="2"/>
  <c r="C11" i="2"/>
</calcChain>
</file>

<file path=xl/sharedStrings.xml><?xml version="1.0" encoding="utf-8"?>
<sst xmlns="http://schemas.openxmlformats.org/spreadsheetml/2006/main" count="75" uniqueCount="57">
  <si>
    <t>Storage cost per GB</t>
  </si>
  <si>
    <t>Collection per GB</t>
  </si>
  <si>
    <t>Number of bytes in a single log event</t>
  </si>
  <si>
    <t>Sensor heartbeat interval minutes</t>
  </si>
  <si>
    <t>Log query per GB scanned</t>
  </si>
  <si>
    <t>Number of Grafana dashboard panels</t>
  </si>
  <si>
    <t>Number of sensors</t>
  </si>
  <si>
    <t>Single log entry ingest cost</t>
  </si>
  <si>
    <t>Single entry storage cost</t>
  </si>
  <si>
    <t>Daily log data ingested volume</t>
  </si>
  <si>
    <t>Daily log data Ingestion costs</t>
  </si>
  <si>
    <t>Daily storage costs</t>
  </si>
  <si>
    <t>Grafana dashboard time range in days</t>
  </si>
  <si>
    <t>Daily Grafana dashboard refreshes</t>
  </si>
  <si>
    <t>Daily Grafana dashboard refresh cost</t>
  </si>
  <si>
    <t>Total monthly cost</t>
  </si>
  <si>
    <t>Total annual cost</t>
  </si>
  <si>
    <t>https://aws.amazon.com/dynamodb/pricing/on-demand/</t>
  </si>
  <si>
    <t>https://aws.amazon.com/cloudwatch/pricing/</t>
  </si>
  <si>
    <t># sensors</t>
  </si>
  <si>
    <t>Log Data Ingestion volume</t>
  </si>
  <si>
    <t>Data ingested per day</t>
  </si>
  <si>
    <t>Data ingested in 7 days</t>
  </si>
  <si>
    <t>Data ingested in 30 days</t>
  </si>
  <si>
    <t>Data ingested in 90 days</t>
  </si>
  <si>
    <t>Log Data Ingestion costs</t>
  </si>
  <si>
    <t>Data Ingestion costs per day</t>
  </si>
  <si>
    <t>Data Ingestion costs per 7 days</t>
  </si>
  <si>
    <t>Data Ingestion costs per 30 days</t>
  </si>
  <si>
    <t>Data Ingestion costs per 90 days</t>
  </si>
  <si>
    <t>Log Storage costs</t>
  </si>
  <si>
    <t>Storage with 1 day retention</t>
  </si>
  <si>
    <t>Storage with 7 days retention</t>
  </si>
  <si>
    <t>Storage with 30 days retention</t>
  </si>
  <si>
    <t>Storage with 90 days retention</t>
  </si>
  <si>
    <t>DynamoDB costs</t>
  </si>
  <si>
    <t>Sensor test keys</t>
  </si>
  <si>
    <t>AWS pricing: https://aws.amazon.com/dynamodb/pricing/on-demand/</t>
  </si>
  <si>
    <t>Storage compression ratio (read comment for more info)</t>
  </si>
  <si>
    <t>$ storage per GB</t>
  </si>
  <si>
    <t>$ collection per GB</t>
  </si>
  <si>
    <t>$ single log query per GB scanned</t>
  </si>
  <si>
    <t>bytes in a single event</t>
  </si>
  <si>
    <t>$ single entry ingest</t>
  </si>
  <si>
    <t>$ single entry storage</t>
  </si>
  <si>
    <t>heartbeat interval minutes</t>
  </si>
  <si>
    <t># of graphs in Grafana dashboard</t>
  </si>
  <si>
    <t>Cost Estimator Tool - Nubeva Sensor Storage - AWS Environment</t>
  </si>
  <si>
    <r>
      <t xml:space="preserve">AWS pricing: </t>
    </r>
    <r>
      <rPr>
        <u/>
        <sz val="11"/>
        <color rgb="FF1155CC"/>
        <rFont val="Arial"/>
        <family val="2"/>
        <scheme val="minor"/>
      </rPr>
      <t>https://aws.amazon.com/cloudwatch/pricing/</t>
    </r>
  </si>
  <si>
    <t>Cost Estimator Tool - Nubeva Sensor Storage - AZURE Environment</t>
  </si>
  <si>
    <t>Base AWS Cost</t>
  </si>
  <si>
    <t>Sensor Log Message Details</t>
  </si>
  <si>
    <t>Grafana Log Retrieval Details</t>
  </si>
  <si>
    <t>Individual Calculations</t>
  </si>
  <si>
    <t>AWS DynamoDB</t>
  </si>
  <si>
    <t>AWS CloudWatch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</si>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</sst>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"/>
    <numFmt numFmtId="165" formatCode="&quot;$&quot;#,##0.000"/>
    <numFmt numFmtId="166" formatCode="&quot;$&quot;#,##0.00000000"/>
    <numFmt numFmtId="167" formatCode="&quot;$&quot;#,##0.000000000000"/>
    <numFmt numFmtId="168" formatCode="#,##0.00000000&quot; GB&quot;;\(#,##0.00000000\)&quot;GB&quot;"/>
    <numFmt numFmtId="169" formatCode="&quot;$&quot;#,##0.0000000"/>
    <numFmt numFmtId="170" formatCode="#,##0_)&quot;mb&quot;;\(#,##0\)&quot;mb&quot;"/>
    <numFmt numFmtId="171" formatCode="&quot;$&quot;#,##0.000000"/>
    <numFmt numFmtId="172" formatCode="&quot;$&quot;#,##0.00000"/>
    <numFmt numFmtId="173" formatCode="&quot;$&quot;#,##0.0000"/>
  </numFmts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u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u/>
      <sz val="11"/>
      <color rgb="FF0000FF"/>
      <name val="Arial"/>
      <family val="2"/>
      <scheme val="minor"/>
    </font>
    <font>
      <u/>
      <sz val="11"/>
      <color rgb="FF1155CC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0"/>
      <color rgb="FF000000"/>
      <name val="Arial (Body)"/>
    </font>
    <font>
      <b/>
      <sz val="10"/>
      <color rgb="FF000000"/>
      <name val="Arial (Body)"/>
    </font>
    <font>
      <b/>
      <sz val="10"/>
      <color theme="4" tint="-0.499984740745262"/>
      <name val="Arial (Body)"/>
    </font>
    <font>
      <sz val="10"/>
      <color theme="1"/>
      <name val="Arial (Body)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  <scheme val="minor"/>
    </font>
    <font>
      <u/>
      <sz val="8"/>
      <color rgb="FF000000"/>
      <name val="Arial (Body)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5" borderId="1" xfId="0" applyFont="1" applyFill="1" applyBorder="1" applyAlignment="1"/>
    <xf numFmtId="0" fontId="6" fillId="0" borderId="1" xfId="0" applyFont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/>
    <xf numFmtId="0" fontId="1" fillId="3" borderId="1" xfId="0" applyFont="1" applyFill="1" applyBorder="1" applyAlignment="1">
      <alignment wrapText="1"/>
    </xf>
    <xf numFmtId="166" fontId="1" fillId="0" borderId="1" xfId="0" applyNumberFormat="1" applyFont="1" applyBorder="1" applyAlignment="1"/>
    <xf numFmtId="167" fontId="1" fillId="0" borderId="1" xfId="0" applyNumberFormat="1" applyFont="1" applyBorder="1" applyAlignment="1"/>
    <xf numFmtId="168" fontId="1" fillId="0" borderId="1" xfId="0" applyNumberFormat="1" applyFont="1" applyBorder="1"/>
    <xf numFmtId="169" fontId="1" fillId="0" borderId="1" xfId="0" applyNumberFormat="1" applyFont="1" applyBorder="1"/>
    <xf numFmtId="0" fontId="4" fillId="3" borderId="1" xfId="0" applyFont="1" applyFill="1" applyBorder="1" applyAlignment="1"/>
    <xf numFmtId="0" fontId="7" fillId="0" borderId="1" xfId="0" applyFont="1" applyBorder="1" applyAlignment="1"/>
    <xf numFmtId="0" fontId="1" fillId="3" borderId="1" xfId="0" applyFont="1" applyFill="1" applyBorder="1" applyAlignment="1"/>
    <xf numFmtId="169" fontId="3" fillId="4" borderId="1" xfId="0" applyNumberFormat="1" applyFont="1" applyFill="1" applyBorder="1"/>
    <xf numFmtId="0" fontId="3" fillId="6" borderId="0" xfId="0" applyFont="1" applyFill="1" applyAlignment="1">
      <alignment wrapText="1"/>
    </xf>
    <xf numFmtId="37" fontId="3" fillId="6" borderId="0" xfId="0" applyNumberFormat="1" applyFont="1" applyFill="1" applyAlignment="1"/>
    <xf numFmtId="37" fontId="8" fillId="6" borderId="0" xfId="0" applyNumberFormat="1" applyFont="1" applyFill="1" applyAlignment="1"/>
    <xf numFmtId="0" fontId="7" fillId="0" borderId="0" xfId="0" applyFont="1" applyAlignment="1"/>
    <xf numFmtId="0" fontId="4" fillId="7" borderId="0" xfId="0" applyFont="1" applyFill="1" applyAlignment="1">
      <alignment wrapText="1"/>
    </xf>
    <xf numFmtId="170" fontId="1" fillId="0" borderId="0" xfId="0" applyNumberFormat="1" applyFont="1"/>
    <xf numFmtId="164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73" fontId="1" fillId="0" borderId="0" xfId="0" applyNumberFormat="1" applyFont="1"/>
    <xf numFmtId="165" fontId="1" fillId="0" borderId="0" xfId="0" applyNumberFormat="1" applyFont="1"/>
    <xf numFmtId="0" fontId="4" fillId="7" borderId="0" xfId="0" applyFont="1" applyFill="1" applyAlignment="1"/>
    <xf numFmtId="173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9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11" fillId="2" borderId="1" xfId="0" applyFont="1" applyFill="1" applyBorder="1" applyAlignment="1">
      <alignment wrapText="1"/>
    </xf>
    <xf numFmtId="37" fontId="11" fillId="2" borderId="1" xfId="0" applyNumberFormat="1" applyFont="1" applyFill="1" applyBorder="1" applyAlignment="1"/>
    <xf numFmtId="0" fontId="4" fillId="7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/>
    <xf numFmtId="0" fontId="7" fillId="0" borderId="4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9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horizontal="left"/>
    </xf>
    <xf numFmtId="0" fontId="16" fillId="2" borderId="1" xfId="0" applyFont="1" applyFill="1" applyBorder="1" applyAlignment="1"/>
    <xf numFmtId="0" fontId="17" fillId="0" borderId="1" xfId="0" applyFont="1" applyBorder="1" applyAlignment="1"/>
    <xf numFmtId="0" fontId="17" fillId="0" borderId="1" xfId="0" applyFont="1" applyBorder="1" applyAlignment="1">
      <alignment wrapText="1"/>
    </xf>
    <xf numFmtId="0" fontId="17" fillId="3" borderId="1" xfId="0" applyFont="1" applyFill="1" applyBorder="1" applyAlignment="1">
      <alignment wrapText="1"/>
    </xf>
    <xf numFmtId="164" fontId="1" fillId="0" borderId="6" xfId="0" applyNumberFormat="1" applyFont="1" applyBorder="1" applyAlignment="1"/>
    <xf numFmtId="0" fontId="0" fillId="0" borderId="7" xfId="0" applyFont="1" applyBorder="1" applyAlignment="1"/>
    <xf numFmtId="0" fontId="18" fillId="0" borderId="7" xfId="0" applyFont="1" applyBorder="1" applyAlignment="1"/>
    <xf numFmtId="0" fontId="1" fillId="0" borderId="6" xfId="0" applyFont="1" applyBorder="1" applyAlignment="1"/>
    <xf numFmtId="0" fontId="11" fillId="2" borderId="5" xfId="0" applyFont="1" applyFill="1" applyBorder="1" applyAlignment="1"/>
    <xf numFmtId="0" fontId="11" fillId="2" borderId="6" xfId="0" applyFont="1" applyFill="1" applyBorder="1" applyAlignment="1">
      <alignment wrapText="1"/>
    </xf>
    <xf numFmtId="165" fontId="1" fillId="0" borderId="6" xfId="0" applyNumberFormat="1" applyFont="1" applyBorder="1" applyAlignment="1"/>
    <xf numFmtId="166" fontId="1" fillId="0" borderId="6" xfId="0" applyNumberFormat="1" applyFont="1" applyBorder="1" applyAlignment="1"/>
    <xf numFmtId="167" fontId="1" fillId="0" borderId="6" xfId="0" applyNumberFormat="1" applyFont="1" applyBorder="1" applyAlignment="1"/>
    <xf numFmtId="168" fontId="1" fillId="0" borderId="6" xfId="0" applyNumberFormat="1" applyFont="1" applyBorder="1"/>
    <xf numFmtId="169" fontId="1" fillId="0" borderId="6" xfId="0" applyNumberFormat="1" applyFont="1" applyBorder="1"/>
    <xf numFmtId="0" fontId="13" fillId="2" borderId="5" xfId="0" applyFont="1" applyFill="1" applyBorder="1" applyAlignment="1"/>
    <xf numFmtId="164" fontId="3" fillId="4" borderId="6" xfId="0" applyNumberFormat="1" applyFont="1" applyFill="1" applyBorder="1"/>
    <xf numFmtId="0" fontId="7" fillId="0" borderId="9" xfId="0" applyFont="1" applyBorder="1" applyAlignment="1"/>
    <xf numFmtId="0" fontId="14" fillId="0" borderId="10" xfId="0" applyFont="1" applyBorder="1" applyAlignment="1"/>
    <xf numFmtId="0" fontId="7" fillId="0" borderId="11" xfId="0" applyFont="1" applyBorder="1" applyAlignment="1"/>
    <xf numFmtId="0" fontId="19" fillId="0" borderId="0" xfId="0" applyFont="1" applyAlignment="1"/>
    <xf numFmtId="0" fontId="20" fillId="0" borderId="7" xfId="0" applyFont="1" applyBorder="1" applyAlignment="1"/>
    <xf numFmtId="0" fontId="19" fillId="0" borderId="0" xfId="0" applyFont="1" applyBorder="1" applyAlignment="1"/>
    <xf numFmtId="0" fontId="21" fillId="5" borderId="12" xfId="0" applyFont="1" applyFill="1" applyBorder="1" applyAlignment="1">
      <alignment horizontal="right"/>
    </xf>
    <xf numFmtId="0" fontId="20" fillId="0" borderId="13" xfId="0" applyFont="1" applyBorder="1" applyAlignment="1"/>
    <xf numFmtId="0" fontId="19" fillId="0" borderId="8" xfId="0" applyFont="1" applyBorder="1" applyAlignment="1"/>
    <xf numFmtId="0" fontId="21" fillId="0" borderId="14" xfId="0" applyFont="1" applyBorder="1" applyAlignment="1">
      <alignment horizontal="right"/>
    </xf>
    <xf numFmtId="0" fontId="16" fillId="2" borderId="2" xfId="0" applyFont="1" applyFill="1" applyBorder="1" applyAlignment="1"/>
    <xf numFmtId="0" fontId="16" fillId="2" borderId="3" xfId="0" applyFont="1" applyFill="1" applyBorder="1" applyAlignment="1"/>
    <xf numFmtId="0" fontId="16" fillId="2" borderId="4" xfId="0" applyFont="1" applyFill="1" applyBorder="1" applyAlignment="1"/>
    <xf numFmtId="0" fontId="17" fillId="0" borderId="15" xfId="0" applyFont="1" applyBorder="1" applyAlignment="1"/>
    <xf numFmtId="164" fontId="1" fillId="0" borderId="16" xfId="0" applyNumberFormat="1" applyFont="1" applyBorder="1" applyAlignment="1"/>
    <xf numFmtId="0" fontId="11" fillId="2" borderId="17" xfId="0" applyFont="1" applyFill="1" applyBorder="1" applyAlignment="1"/>
    <xf numFmtId="0" fontId="16" fillId="2" borderId="18" xfId="0" applyFont="1" applyFill="1" applyBorder="1" applyAlignment="1"/>
    <xf numFmtId="0" fontId="11" fillId="2" borderId="19" xfId="0" applyFont="1" applyFill="1" applyBorder="1" applyAlignment="1">
      <alignment wrapText="1"/>
    </xf>
    <xf numFmtId="0" fontId="18" fillId="0" borderId="20" xfId="0" applyFont="1" applyBorder="1" applyAlignment="1"/>
    <xf numFmtId="0" fontId="17" fillId="0" borderId="21" xfId="0" applyFont="1" applyBorder="1" applyAlignment="1"/>
    <xf numFmtId="164" fontId="1" fillId="0" borderId="22" xfId="0" applyNumberFormat="1" applyFont="1" applyBorder="1" applyAlignment="1"/>
    <xf numFmtId="0" fontId="17" fillId="0" borderId="23" xfId="0" applyFont="1" applyBorder="1" applyAlignment="1"/>
    <xf numFmtId="0" fontId="1" fillId="0" borderId="24" xfId="0" applyFont="1" applyBorder="1" applyAlignment="1"/>
    <xf numFmtId="0" fontId="16" fillId="2" borderId="15" xfId="0" applyFont="1" applyFill="1" applyBorder="1" applyAlignment="1"/>
    <xf numFmtId="0" fontId="16" fillId="2" borderId="25" xfId="0" applyFont="1" applyFill="1" applyBorder="1" applyAlignment="1"/>
    <xf numFmtId="0" fontId="12" fillId="2" borderId="26" xfId="0" applyFont="1" applyFill="1" applyBorder="1" applyAlignment="1">
      <alignment horizontal="left"/>
    </xf>
    <xf numFmtId="0" fontId="16" fillId="2" borderId="27" xfId="0" applyFont="1" applyFill="1" applyBorder="1" applyAlignment="1"/>
    <xf numFmtId="37" fontId="12" fillId="2" borderId="28" xfId="0" applyNumberFormat="1" applyFont="1" applyFill="1" applyBorder="1" applyAlignment="1"/>
    <xf numFmtId="0" fontId="1" fillId="0" borderId="29" xfId="0" applyFont="1" applyBorder="1" applyAlignment="1"/>
    <xf numFmtId="0" fontId="11" fillId="2" borderId="30" xfId="0" applyFont="1" applyFill="1" applyBorder="1" applyAlignment="1">
      <alignment wrapText="1"/>
    </xf>
    <xf numFmtId="0" fontId="16" fillId="2" borderId="15" xfId="0" applyFont="1" applyFill="1" applyBorder="1" applyAlignment="1">
      <alignment wrapText="1"/>
    </xf>
    <xf numFmtId="37" fontId="11" fillId="2" borderId="16" xfId="0" applyNumberFormat="1" applyFont="1" applyFill="1" applyBorder="1" applyAlignment="1"/>
    <xf numFmtId="0" fontId="13" fillId="2" borderId="17" xfId="0" applyFont="1" applyFill="1" applyBorder="1" applyAlignment="1"/>
    <xf numFmtId="164" fontId="3" fillId="4" borderId="19" xfId="0" applyNumberFormat="1" applyFont="1" applyFill="1" applyBorder="1"/>
    <xf numFmtId="0" fontId="1" fillId="3" borderId="29" xfId="0" applyFont="1" applyFill="1" applyBorder="1" applyAlignment="1"/>
    <xf numFmtId="0" fontId="17" fillId="3" borderId="21" xfId="0" applyFont="1" applyFill="1" applyBorder="1" applyAlignment="1"/>
    <xf numFmtId="166" fontId="1" fillId="0" borderId="22" xfId="0" applyNumberFormat="1" applyFont="1" applyBorder="1" applyAlignment="1"/>
    <xf numFmtId="0" fontId="0" fillId="0" borderId="31" xfId="0" applyFont="1" applyBorder="1" applyAlignment="1"/>
    <xf numFmtId="0" fontId="17" fillId="3" borderId="23" xfId="0" applyFont="1" applyFill="1" applyBorder="1" applyAlignment="1"/>
    <xf numFmtId="164" fontId="1" fillId="0" borderId="2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177801</xdr:rowOff>
    </xdr:from>
    <xdr:to>
      <xdr:col>3</xdr:col>
      <xdr:colOff>307975</xdr:colOff>
      <xdr:row>3</xdr:row>
      <xdr:rowOff>102408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060EB-4971-40A7-9B4C-9AC41D34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375" y="180976"/>
          <a:ext cx="3248025" cy="524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530225</xdr:colOff>
      <xdr:row>4</xdr:row>
      <xdr:rowOff>6350</xdr:rowOff>
    </xdr:from>
    <xdr:ext cx="7439025" cy="2571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1125" y="549275"/>
          <a:ext cx="7439025" cy="2571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596900</xdr:colOff>
      <xdr:row>18</xdr:row>
      <xdr:rowOff>130175</xdr:rowOff>
    </xdr:from>
    <xdr:ext cx="6219825" cy="13430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69500" y="3454400"/>
          <a:ext cx="6219825" cy="1343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177801</xdr:rowOff>
    </xdr:from>
    <xdr:to>
      <xdr:col>2</xdr:col>
      <xdr:colOff>714375</xdr:colOff>
      <xdr:row>3</xdr:row>
      <xdr:rowOff>102408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013315-13D2-419D-832B-3B64339FB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77801"/>
          <a:ext cx="3248025" cy="524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ws.amazon.com/cloudwatch/pricing/" TargetMode="External"/><Relationship Id="rId1" Type="http://schemas.openxmlformats.org/officeDocument/2006/relationships/hyperlink" Target="https://aws.amazon.com/dynamodb/pricing/on-demand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ws.amazon.com/cloudwatch/pricin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2A96-89F0-4F08-928B-ABFD0065AA7D}">
  <sheetPr>
    <outlinePr summaryBelow="0" summaryRight="0"/>
    <pageSetUpPr fitToPage="1"/>
  </sheetPr>
  <dimension ref="B1:AD33"/>
  <sheetViews>
    <sheetView tabSelected="1" zoomScale="200" zoomScaleNormal="200" workbookViewId="0">
      <selection activeCell="F23" sqref="F23"/>
    </sheetView>
  </sheetViews>
  <sheetFormatPr baseColWidth="10" defaultColWidth="12.6640625" defaultRowHeight="15.75" customHeight="1" x14ac:dyDescent="0.15"/>
  <cols>
    <col min="1" max="1" width="4.33203125" style="3" customWidth="1"/>
    <col min="2" max="2" width="10.6640625" style="3" customWidth="1"/>
    <col min="3" max="3" width="32.1640625" style="49" customWidth="1"/>
    <col min="4" max="4" width="16.33203125" style="3" customWidth="1"/>
    <col min="5" max="5" width="14.5" style="3" customWidth="1"/>
    <col min="6" max="6" width="15.83203125" style="3" customWidth="1"/>
    <col min="7" max="9" width="14.5" style="3" customWidth="1"/>
    <col min="10" max="11" width="17.6640625" style="3" customWidth="1"/>
    <col min="12" max="16384" width="12.6640625" style="3"/>
  </cols>
  <sheetData>
    <row r="1" spans="2:4" ht="16" customHeight="1" x14ac:dyDescent="0.15"/>
    <row r="2" spans="2:4" ht="16" customHeight="1" x14ac:dyDescent="0.15"/>
    <row r="3" spans="2:4" ht="16" customHeight="1" x14ac:dyDescent="0.15"/>
    <row r="4" spans="2:4" ht="16" customHeight="1" x14ac:dyDescent="0.15"/>
    <row r="5" spans="2:4" ht="16" customHeight="1" x14ac:dyDescent="0.15">
      <c r="B5" s="48" t="s">
        <v>47</v>
      </c>
      <c r="C5" s="50"/>
      <c r="D5" s="4"/>
    </row>
    <row r="6" spans="2:4" ht="16" customHeight="1" thickBot="1" x14ac:dyDescent="0.2"/>
    <row r="7" spans="2:4" ht="23" customHeight="1" thickTop="1" thickBot="1" x14ac:dyDescent="0.25">
      <c r="B7" s="93" t="s">
        <v>6</v>
      </c>
      <c r="C7" s="94"/>
      <c r="D7" s="95">
        <v>1000</v>
      </c>
    </row>
    <row r="8" spans="2:4" ht="15" customHeight="1" thickTop="1" x14ac:dyDescent="0.15">
      <c r="B8" s="96" t="s">
        <v>50</v>
      </c>
      <c r="C8" s="87"/>
      <c r="D8" s="88"/>
    </row>
    <row r="9" spans="2:4" ht="16" customHeight="1" x14ac:dyDescent="0.15">
      <c r="B9" s="91"/>
      <c r="C9" s="52" t="s">
        <v>0</v>
      </c>
      <c r="D9" s="55">
        <v>0.03</v>
      </c>
    </row>
    <row r="10" spans="2:4" ht="16" customHeight="1" thickBot="1" x14ac:dyDescent="0.2">
      <c r="B10" s="92"/>
      <c r="C10" s="81" t="s">
        <v>1</v>
      </c>
      <c r="D10" s="82">
        <v>0.5</v>
      </c>
    </row>
    <row r="11" spans="2:4" ht="16" customHeight="1" thickTop="1" x14ac:dyDescent="0.15">
      <c r="B11" s="86" t="s">
        <v>51</v>
      </c>
      <c r="C11" s="87"/>
      <c r="D11" s="88"/>
    </row>
    <row r="12" spans="2:4" ht="16" customHeight="1" x14ac:dyDescent="0.15">
      <c r="B12" s="91"/>
      <c r="C12" s="52" t="s">
        <v>2</v>
      </c>
      <c r="D12" s="58">
        <v>150</v>
      </c>
    </row>
    <row r="13" spans="2:4" ht="16" customHeight="1" thickBot="1" x14ac:dyDescent="0.2">
      <c r="B13" s="92"/>
      <c r="C13" s="89" t="s">
        <v>3</v>
      </c>
      <c r="D13" s="90">
        <v>5</v>
      </c>
    </row>
    <row r="14" spans="2:4" ht="16" customHeight="1" thickTop="1" x14ac:dyDescent="0.15">
      <c r="B14" s="83" t="s">
        <v>12</v>
      </c>
      <c r="C14" s="84"/>
      <c r="D14" s="85">
        <v>1</v>
      </c>
    </row>
    <row r="15" spans="2:4" ht="16" customHeight="1" x14ac:dyDescent="0.15">
      <c r="B15" s="59" t="s">
        <v>13</v>
      </c>
      <c r="C15" s="51"/>
      <c r="D15" s="60">
        <v>24</v>
      </c>
    </row>
    <row r="16" spans="2:4" ht="16" customHeight="1" x14ac:dyDescent="0.15">
      <c r="B16" s="57" t="s">
        <v>52</v>
      </c>
      <c r="C16" s="52"/>
      <c r="D16" s="58"/>
    </row>
    <row r="17" spans="2:30" ht="16" customHeight="1" x14ac:dyDescent="0.15">
      <c r="B17" s="56"/>
      <c r="C17" s="53" t="s">
        <v>4</v>
      </c>
      <c r="D17" s="61">
        <v>5.0000000000000001E-3</v>
      </c>
    </row>
    <row r="18" spans="2:30" ht="15" customHeight="1" thickBot="1" x14ac:dyDescent="0.2">
      <c r="B18" s="56"/>
      <c r="C18" s="53" t="s">
        <v>5</v>
      </c>
      <c r="D18" s="58">
        <v>7</v>
      </c>
    </row>
    <row r="19" spans="2:30" ht="16" hidden="1" customHeight="1" x14ac:dyDescent="0.15">
      <c r="B19" s="97" t="s">
        <v>6</v>
      </c>
      <c r="C19" s="98"/>
      <c r="D19" s="99">
        <f>D7</f>
        <v>1000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2:30" ht="16" customHeight="1" thickTop="1" x14ac:dyDescent="0.15">
      <c r="B20" s="102" t="s">
        <v>53</v>
      </c>
      <c r="C20" s="103"/>
      <c r="D20" s="10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ht="16" customHeight="1" x14ac:dyDescent="0.15">
      <c r="B21" s="56"/>
      <c r="C21" s="54" t="s">
        <v>7</v>
      </c>
      <c r="D21" s="62">
        <f>$D10/1024/1024/1024*$D12</f>
        <v>6.9849193096160889E-8</v>
      </c>
    </row>
    <row r="22" spans="2:30" ht="16" customHeight="1" x14ac:dyDescent="0.15">
      <c r="B22" s="56"/>
      <c r="C22" s="54" t="s">
        <v>8</v>
      </c>
      <c r="D22" s="63">
        <f>$D9/1024/1024/1024*$D12</f>
        <v>4.1909515857696533E-9</v>
      </c>
    </row>
    <row r="23" spans="2:30" ht="16" customHeight="1" x14ac:dyDescent="0.15">
      <c r="B23" s="56"/>
      <c r="C23" s="54" t="s">
        <v>9</v>
      </c>
      <c r="D23" s="64">
        <f>$D$19*(24*60/$D$13)*$D$12 / 1024 / 1024 / 1024</f>
        <v>4.0233135223388672E-2</v>
      </c>
    </row>
    <row r="24" spans="2:30" ht="16" customHeight="1" x14ac:dyDescent="0.15">
      <c r="B24" s="56"/>
      <c r="C24" s="54" t="s">
        <v>10</v>
      </c>
      <c r="D24" s="65">
        <f>$D19*(24*60/$D13)*$D21</f>
        <v>2.0116567611694336E-2</v>
      </c>
    </row>
    <row r="25" spans="2:30" ht="16" customHeight="1" x14ac:dyDescent="0.15">
      <c r="B25" s="56"/>
      <c r="C25" s="54" t="s">
        <v>11</v>
      </c>
      <c r="D25" s="65">
        <f>(24*60/$D13)*$D19*$D22</f>
        <v>1.2069940567016602E-3</v>
      </c>
    </row>
    <row r="26" spans="2:30" ht="16" customHeight="1" thickBot="1" x14ac:dyDescent="0.2">
      <c r="B26" s="105"/>
      <c r="C26" s="106" t="s">
        <v>14</v>
      </c>
      <c r="D26" s="107">
        <f>$D23*$D14*$D17*$D18*$D15</f>
        <v>3.3795833587646484E-2</v>
      </c>
    </row>
    <row r="27" spans="2:30" ht="16" customHeight="1" thickTop="1" x14ac:dyDescent="0.2">
      <c r="B27" s="100" t="s">
        <v>15</v>
      </c>
      <c r="C27" s="84"/>
      <c r="D27" s="101">
        <f>30*($D$24+$D$25+$D$26)</f>
        <v>1.6535818576812744</v>
      </c>
    </row>
    <row r="28" spans="2:30" ht="16" customHeight="1" x14ac:dyDescent="0.2">
      <c r="B28" s="66" t="s">
        <v>16</v>
      </c>
      <c r="C28" s="51"/>
      <c r="D28" s="67">
        <f>365*($D$24+$D$25+$D$26)</f>
        <v>20.118579268455505</v>
      </c>
    </row>
    <row r="29" spans="2:30" ht="16" customHeight="1" x14ac:dyDescent="0.15">
      <c r="B29" s="78"/>
      <c r="C29" s="79"/>
      <c r="D29" s="80"/>
    </row>
    <row r="30" spans="2:30" ht="16" customHeight="1" x14ac:dyDescent="0.15">
      <c r="B30" s="68" t="s">
        <v>56</v>
      </c>
      <c r="C30" s="69"/>
      <c r="D30" s="70"/>
    </row>
    <row r="31" spans="2:30" s="71" customFormat="1" ht="16" customHeight="1" x14ac:dyDescent="0.15">
      <c r="B31" s="72" t="s">
        <v>54</v>
      </c>
      <c r="C31" s="73"/>
      <c r="D31" s="74" t="s">
        <v>17</v>
      </c>
    </row>
    <row r="32" spans="2:30" s="71" customFormat="1" ht="16" customHeight="1" thickBot="1" x14ac:dyDescent="0.2">
      <c r="B32" s="75" t="s">
        <v>55</v>
      </c>
      <c r="C32" s="76"/>
      <c r="D32" s="77" t="s">
        <v>18</v>
      </c>
    </row>
    <row r="33" ht="15.75" customHeight="1" thickTop="1" x14ac:dyDescent="0.15"/>
  </sheetData>
  <hyperlinks>
    <hyperlink ref="D31" r:id="rId1" xr:uid="{4BD2BFD8-7227-B94E-932C-273D07D5DB4A}"/>
    <hyperlink ref="D32" r:id="rId2" xr:uid="{0A793548-7E41-B141-9859-04C86DE6E737}"/>
  </hyperlinks>
  <printOptions horizontalCentered="1" gridLines="1"/>
  <pageMargins left="0.7" right="0.7" top="0.75" bottom="0.75" header="0" footer="0"/>
  <pageSetup fitToWidth="0" pageOrder="overThenDown" orientation="landscape" cellComments="atEnd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G48"/>
  <sheetViews>
    <sheetView workbookViewId="0"/>
  </sheetViews>
  <sheetFormatPr baseColWidth="10" defaultColWidth="12.6640625" defaultRowHeight="15.75" customHeight="1" x14ac:dyDescent="0.15"/>
  <cols>
    <col min="1" max="1" width="12.6640625" style="3"/>
    <col min="2" max="2" width="64.33203125" bestFit="1" customWidth="1"/>
    <col min="3" max="3" width="17" customWidth="1"/>
    <col min="4" max="4" width="11.5" bestFit="1" customWidth="1"/>
    <col min="5" max="6" width="13.33203125" bestFit="1" customWidth="1"/>
    <col min="7" max="7" width="14.5" bestFit="1" customWidth="1"/>
    <col min="8" max="8" width="14.5" customWidth="1"/>
    <col min="9" max="9" width="15.83203125" customWidth="1"/>
    <col min="10" max="12" width="14.5" customWidth="1"/>
    <col min="13" max="14" width="17.6640625" customWidth="1"/>
  </cols>
  <sheetData>
    <row r="1" spans="2:33" s="3" customFormat="1" ht="15.75" customHeight="1" x14ac:dyDescent="0.15"/>
    <row r="2" spans="2:33" ht="15" x14ac:dyDescent="0.15">
      <c r="B2" s="20" t="s">
        <v>19</v>
      </c>
      <c r="C2" s="21">
        <v>1000</v>
      </c>
      <c r="D2" s="21">
        <v>10000</v>
      </c>
      <c r="E2" s="21">
        <v>100000</v>
      </c>
      <c r="F2" s="22">
        <v>170000</v>
      </c>
      <c r="G2" s="21">
        <v>1000000</v>
      </c>
      <c r="H2" s="23"/>
      <c r="I2" s="23"/>
      <c r="J2" s="23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2:33" ht="14" x14ac:dyDescent="0.15">
      <c r="B3" s="42" t="s">
        <v>20</v>
      </c>
      <c r="C3" s="43"/>
      <c r="D3" s="43"/>
      <c r="E3" s="43"/>
      <c r="F3" s="43"/>
      <c r="G3" s="44"/>
      <c r="H3" s="23"/>
      <c r="I3" s="23"/>
      <c r="J3" s="23"/>
    </row>
    <row r="4" spans="2:33" ht="15" x14ac:dyDescent="0.15">
      <c r="B4" s="24" t="s">
        <v>21</v>
      </c>
      <c r="C4" s="25">
        <f>C2*(24*60/C47)*C44 / 1024 / 1024</f>
        <v>41.19873046875</v>
      </c>
      <c r="D4" s="25">
        <f>D2*(24*60/C47)*C44 / 1024 / 1024</f>
        <v>411.9873046875</v>
      </c>
      <c r="E4" s="25">
        <f>E2*(24*60/$C47)*$C44 / 1024 / 1024</f>
        <v>4119.873046875</v>
      </c>
      <c r="F4" s="25">
        <f>F2*(24*60/$C47)*$C44 / 1024 / 1024</f>
        <v>7003.7841796875</v>
      </c>
      <c r="G4" s="25">
        <f>G2*(24*60/C47)*C44 / 1024 / 1024</f>
        <v>41198.73046875</v>
      </c>
      <c r="H4" s="23"/>
      <c r="I4" s="23"/>
      <c r="J4" s="23"/>
    </row>
    <row r="5" spans="2:33" ht="15" x14ac:dyDescent="0.15">
      <c r="B5" s="24" t="s">
        <v>22</v>
      </c>
      <c r="C5" s="25">
        <f t="shared" ref="C5:G5" si="0">C4*7</f>
        <v>288.39111328125</v>
      </c>
      <c r="D5" s="25">
        <f t="shared" si="0"/>
        <v>2883.9111328125</v>
      </c>
      <c r="E5" s="25">
        <f t="shared" si="0"/>
        <v>28839.111328125</v>
      </c>
      <c r="F5" s="25">
        <f t="shared" si="0"/>
        <v>49026.4892578125</v>
      </c>
      <c r="G5" s="25">
        <f t="shared" si="0"/>
        <v>288391.11328125</v>
      </c>
      <c r="H5" s="23"/>
      <c r="I5" s="23"/>
      <c r="J5" s="23"/>
    </row>
    <row r="6" spans="2:33" ht="15" x14ac:dyDescent="0.15">
      <c r="B6" s="24" t="s">
        <v>23</v>
      </c>
      <c r="C6" s="25">
        <f t="shared" ref="C6:G6" si="1">C5*7</f>
        <v>2018.73779296875</v>
      </c>
      <c r="D6" s="25">
        <f t="shared" si="1"/>
        <v>20187.3779296875</v>
      </c>
      <c r="E6" s="25">
        <f t="shared" si="1"/>
        <v>201873.779296875</v>
      </c>
      <c r="F6" s="25">
        <f t="shared" si="1"/>
        <v>343185.4248046875</v>
      </c>
      <c r="G6" s="25">
        <f t="shared" si="1"/>
        <v>2018737.79296875</v>
      </c>
      <c r="H6" s="23"/>
      <c r="I6" s="23"/>
      <c r="J6" s="23"/>
    </row>
    <row r="7" spans="2:33" ht="15" x14ac:dyDescent="0.15">
      <c r="B7" s="24" t="s">
        <v>24</v>
      </c>
      <c r="C7" s="25">
        <f t="shared" ref="C7:G7" si="2">C6*7</f>
        <v>14131.16455078125</v>
      </c>
      <c r="D7" s="25">
        <f t="shared" si="2"/>
        <v>141311.6455078125</v>
      </c>
      <c r="E7" s="25">
        <f t="shared" si="2"/>
        <v>1413116.455078125</v>
      </c>
      <c r="F7" s="25">
        <f t="shared" si="2"/>
        <v>2402297.9736328125</v>
      </c>
      <c r="G7" s="25">
        <f t="shared" si="2"/>
        <v>14131164.55078125</v>
      </c>
      <c r="H7" s="23"/>
      <c r="I7" s="23"/>
      <c r="J7" s="23"/>
    </row>
    <row r="8" spans="2:33" ht="26.25" customHeight="1" x14ac:dyDescent="0.15">
      <c r="B8" s="42" t="s">
        <v>25</v>
      </c>
      <c r="C8" s="43"/>
      <c r="D8" s="43"/>
      <c r="E8" s="43"/>
      <c r="F8" s="43"/>
      <c r="G8" s="44"/>
      <c r="H8" s="23"/>
      <c r="I8" s="23"/>
      <c r="J8" s="23"/>
    </row>
    <row r="9" spans="2:33" ht="15" x14ac:dyDescent="0.15">
      <c r="B9" s="24" t="s">
        <v>26</v>
      </c>
      <c r="C9" s="26">
        <f>C2*(24*60/C47)*C45</f>
        <v>2.0116567611694336E-2</v>
      </c>
      <c r="D9" s="26">
        <f>D2*(24*60/C47)*C45</f>
        <v>0.20116567611694336</v>
      </c>
      <c r="E9" s="26">
        <f>E2*(24*60/$C47)*$C45</f>
        <v>2.0116567611694336</v>
      </c>
      <c r="F9" s="26">
        <f>F2*(24*60/$C47)*$C45</f>
        <v>3.4198164939880371</v>
      </c>
      <c r="G9" s="26">
        <f>G2*(24*60/C47)*C45</f>
        <v>20.116567611694336</v>
      </c>
      <c r="H9" s="23"/>
      <c r="I9" s="23"/>
      <c r="J9" s="23"/>
    </row>
    <row r="10" spans="2:33" ht="15" x14ac:dyDescent="0.15">
      <c r="B10" s="24" t="s">
        <v>27</v>
      </c>
      <c r="C10" s="26">
        <f t="shared" ref="C10:G10" si="3">C9*7</f>
        <v>0.14081597328186035</v>
      </c>
      <c r="D10" s="26">
        <f t="shared" si="3"/>
        <v>1.4081597328186035</v>
      </c>
      <c r="E10" s="26">
        <f t="shared" si="3"/>
        <v>14.081597328186035</v>
      </c>
      <c r="F10" s="26">
        <f t="shared" si="3"/>
        <v>23.93871545791626</v>
      </c>
      <c r="G10" s="26">
        <f t="shared" si="3"/>
        <v>140.81597328186035</v>
      </c>
      <c r="H10" s="23"/>
      <c r="I10" s="23"/>
      <c r="J10" s="23"/>
    </row>
    <row r="11" spans="2:33" ht="15" x14ac:dyDescent="0.15">
      <c r="B11" s="24" t="s">
        <v>28</v>
      </c>
      <c r="C11" s="26">
        <f t="shared" ref="C11:G11" si="4">C9*30</f>
        <v>0.60349702835083008</v>
      </c>
      <c r="D11" s="26">
        <f t="shared" si="4"/>
        <v>6.0349702835083008</v>
      </c>
      <c r="E11" s="26">
        <f t="shared" si="4"/>
        <v>60.349702835083008</v>
      </c>
      <c r="F11" s="26">
        <f t="shared" si="4"/>
        <v>102.59449481964111</v>
      </c>
      <c r="G11" s="26">
        <f t="shared" si="4"/>
        <v>603.49702835083008</v>
      </c>
      <c r="H11" s="23"/>
      <c r="I11" s="23"/>
      <c r="J11" s="23"/>
    </row>
    <row r="12" spans="2:33" ht="15" x14ac:dyDescent="0.15">
      <c r="B12" s="24" t="s">
        <v>29</v>
      </c>
      <c r="C12" s="26">
        <f t="shared" ref="C12:G12" si="5">C9*90</f>
        <v>1.8104910850524902</v>
      </c>
      <c r="D12" s="26">
        <f t="shared" si="5"/>
        <v>18.104910850524902</v>
      </c>
      <c r="E12" s="26">
        <f t="shared" si="5"/>
        <v>181.04910850524902</v>
      </c>
      <c r="F12" s="26">
        <f t="shared" si="5"/>
        <v>307.78348445892334</v>
      </c>
      <c r="G12" s="26">
        <f t="shared" si="5"/>
        <v>1810.4910850524902</v>
      </c>
      <c r="H12" s="23"/>
      <c r="I12" s="23"/>
      <c r="J12" s="23"/>
    </row>
    <row r="13" spans="2:33" ht="21.75" customHeight="1" x14ac:dyDescent="0.15">
      <c r="B13" s="45" t="s">
        <v>30</v>
      </c>
      <c r="C13" s="43"/>
      <c r="D13" s="43"/>
      <c r="E13" s="43"/>
      <c r="F13" s="43"/>
      <c r="G13" s="44"/>
      <c r="H13" s="23"/>
      <c r="I13" s="23"/>
      <c r="J13" s="23"/>
    </row>
    <row r="14" spans="2:33" ht="15" x14ac:dyDescent="0.15">
      <c r="B14" s="24" t="s">
        <v>31</v>
      </c>
      <c r="C14" s="27">
        <f>(24*60/C47)*C2*C46</f>
        <v>1.2069940567016602E-3</v>
      </c>
      <c r="D14" s="28">
        <f>(24*60/C47)*D2*C46*C40</f>
        <v>1.8104910850524902E-3</v>
      </c>
      <c r="E14" s="29">
        <f>(24*60/$C47)*E2*$C46*$C40</f>
        <v>1.8104910850524902E-2</v>
      </c>
      <c r="F14" s="29">
        <f>(24*60/$C47)*F2*$C46*$C40</f>
        <v>3.0778348445892334E-2</v>
      </c>
      <c r="G14" s="30">
        <f>(24*60/C47)*G2*C46*C40</f>
        <v>0.18104910850524902</v>
      </c>
      <c r="H14" s="23"/>
      <c r="I14" s="23"/>
      <c r="J14" s="23"/>
    </row>
    <row r="15" spans="2:33" ht="15" x14ac:dyDescent="0.15">
      <c r="B15" s="24" t="s">
        <v>32</v>
      </c>
      <c r="C15" s="28">
        <f t="shared" ref="C15:G15" si="6">C14*7</f>
        <v>8.4489583969116211E-3</v>
      </c>
      <c r="D15" s="29">
        <f t="shared" si="6"/>
        <v>1.2673437595367432E-2</v>
      </c>
      <c r="E15" s="30">
        <f t="shared" si="6"/>
        <v>0.12673437595367432</v>
      </c>
      <c r="F15" s="30">
        <f t="shared" si="6"/>
        <v>0.21544843912124634</v>
      </c>
      <c r="G15" s="26">
        <f t="shared" si="6"/>
        <v>1.2673437595367432</v>
      </c>
      <c r="H15" s="23"/>
      <c r="I15" s="23"/>
      <c r="J15" s="23"/>
    </row>
    <row r="16" spans="2:33" ht="15" x14ac:dyDescent="0.15">
      <c r="B16" s="24" t="s">
        <v>33</v>
      </c>
      <c r="C16" s="28">
        <f t="shared" ref="C16:G16" si="7">C14*30</f>
        <v>3.6209821701049805E-2</v>
      </c>
      <c r="D16" s="29">
        <f t="shared" si="7"/>
        <v>5.4314732551574707E-2</v>
      </c>
      <c r="E16" s="30">
        <f t="shared" si="7"/>
        <v>0.54314732551574707</v>
      </c>
      <c r="F16" s="30">
        <f t="shared" si="7"/>
        <v>0.92335045337677002</v>
      </c>
      <c r="G16" s="26">
        <f t="shared" si="7"/>
        <v>5.4314732551574707</v>
      </c>
      <c r="H16" s="23"/>
      <c r="I16" s="23"/>
      <c r="J16" s="23"/>
    </row>
    <row r="17" spans="2:10" ht="15" x14ac:dyDescent="0.15">
      <c r="B17" s="24" t="s">
        <v>34</v>
      </c>
      <c r="C17" s="29">
        <f t="shared" ref="C17:G17" si="8">C14*90</f>
        <v>0.10862946510314941</v>
      </c>
      <c r="D17" s="30">
        <f t="shared" si="8"/>
        <v>0.16294419765472412</v>
      </c>
      <c r="E17" s="26">
        <f t="shared" si="8"/>
        <v>1.6294419765472412</v>
      </c>
      <c r="F17" s="26">
        <f t="shared" si="8"/>
        <v>2.7700513601303101</v>
      </c>
      <c r="G17" s="26">
        <f t="shared" si="8"/>
        <v>16.294419765472412</v>
      </c>
      <c r="H17" s="23"/>
      <c r="I17" s="23"/>
      <c r="J17" s="23"/>
    </row>
    <row r="18" spans="2:10" ht="14" x14ac:dyDescent="0.15">
      <c r="B18" s="42" t="s">
        <v>35</v>
      </c>
      <c r="C18" s="43"/>
      <c r="D18" s="43"/>
      <c r="E18" s="43"/>
      <c r="F18" s="43"/>
      <c r="G18" s="44"/>
      <c r="H18" s="23"/>
      <c r="I18" s="23"/>
      <c r="J18" s="23"/>
    </row>
    <row r="19" spans="2:10" ht="14" x14ac:dyDescent="0.15">
      <c r="B19" s="31" t="s">
        <v>36</v>
      </c>
      <c r="C19" s="32">
        <v>1.25</v>
      </c>
      <c r="D19" s="32">
        <v>1.25</v>
      </c>
      <c r="E19" s="32">
        <v>1.25</v>
      </c>
      <c r="F19" s="32">
        <v>1.25</v>
      </c>
      <c r="G19" s="32">
        <v>1.25</v>
      </c>
      <c r="H19" s="23"/>
      <c r="I19" s="23"/>
      <c r="J19" s="23"/>
    </row>
    <row r="20" spans="2:10" ht="14" hidden="1" x14ac:dyDescent="0.15">
      <c r="B20" s="31"/>
      <c r="C20" s="23"/>
      <c r="D20" s="23"/>
      <c r="E20" s="23"/>
      <c r="F20" s="23"/>
      <c r="G20" s="23"/>
      <c r="H20" s="23"/>
      <c r="I20" s="23"/>
      <c r="J20" s="23"/>
    </row>
    <row r="21" spans="2:10" ht="14" hidden="1" x14ac:dyDescent="0.15">
      <c r="B21" s="31"/>
      <c r="C21" s="23"/>
      <c r="D21" s="23"/>
      <c r="E21" s="23"/>
      <c r="F21" s="23"/>
      <c r="G21" s="23"/>
      <c r="H21" s="23"/>
      <c r="I21" s="23"/>
      <c r="J21" s="23"/>
    </row>
    <row r="22" spans="2:10" ht="14" hidden="1" x14ac:dyDescent="0.15">
      <c r="B22" s="31"/>
      <c r="C22" s="23"/>
      <c r="D22" s="23"/>
      <c r="E22" s="23"/>
      <c r="F22" s="23"/>
      <c r="G22" s="23"/>
      <c r="H22" s="23"/>
      <c r="I22" s="23"/>
      <c r="J22" s="23"/>
    </row>
    <row r="23" spans="2:10" ht="14" hidden="1" x14ac:dyDescent="0.15">
      <c r="B23" s="23"/>
      <c r="C23" s="23"/>
      <c r="D23" s="23"/>
      <c r="E23" s="23"/>
      <c r="F23" s="23"/>
      <c r="G23" s="23"/>
      <c r="H23" s="23"/>
      <c r="I23" s="23"/>
      <c r="J23" s="23"/>
    </row>
    <row r="24" spans="2:10" ht="14" hidden="1" x14ac:dyDescent="0.15">
      <c r="B24" s="23"/>
      <c r="C24" s="23"/>
      <c r="D24" s="23"/>
      <c r="E24" s="23"/>
      <c r="F24" s="23"/>
      <c r="G24" s="23"/>
      <c r="H24" s="23"/>
      <c r="I24" s="23"/>
      <c r="J24" s="23"/>
    </row>
    <row r="25" spans="2:10" ht="14" hidden="1" x14ac:dyDescent="0.15">
      <c r="B25" s="23"/>
      <c r="C25" s="23"/>
      <c r="D25" s="23"/>
      <c r="E25" s="23"/>
      <c r="F25" s="23"/>
      <c r="G25" s="23"/>
      <c r="H25" s="23"/>
      <c r="I25" s="23"/>
      <c r="J25" s="23"/>
    </row>
    <row r="26" spans="2:10" ht="15.75" customHeight="1" x14ac:dyDescent="0.15">
      <c r="B26" s="23"/>
      <c r="C26" s="23"/>
      <c r="D26" s="23"/>
      <c r="E26" s="23"/>
      <c r="F26" s="23"/>
      <c r="G26" s="23"/>
      <c r="H26" s="23"/>
      <c r="I26" s="23"/>
      <c r="J26" s="23"/>
    </row>
    <row r="27" spans="2:10" ht="14" x14ac:dyDescent="0.15">
      <c r="B27" s="46" t="s">
        <v>48</v>
      </c>
      <c r="C27" s="47"/>
      <c r="D27" s="47"/>
      <c r="E27" s="47"/>
      <c r="F27" s="47"/>
      <c r="G27" s="47"/>
      <c r="H27" s="47"/>
      <c r="I27" s="47"/>
      <c r="J27" s="47"/>
    </row>
    <row r="28" spans="2:10" ht="15.75" customHeight="1" x14ac:dyDescent="0.15">
      <c r="B28" s="23"/>
      <c r="C28" s="23"/>
      <c r="D28" s="23"/>
      <c r="E28" s="23"/>
      <c r="F28" s="23"/>
      <c r="G28" s="23"/>
      <c r="H28" s="23"/>
      <c r="I28" s="23"/>
      <c r="J28" s="23"/>
    </row>
    <row r="29" spans="2:10" ht="15.75" customHeight="1" x14ac:dyDescent="0.15">
      <c r="B29" s="23"/>
      <c r="C29" s="23"/>
      <c r="D29" s="23"/>
      <c r="E29" s="23"/>
      <c r="F29" s="23"/>
      <c r="G29" s="23"/>
      <c r="H29" s="23"/>
      <c r="I29" s="23"/>
      <c r="J29" s="23"/>
    </row>
    <row r="30" spans="2:10" ht="14" x14ac:dyDescent="0.15">
      <c r="B30" s="33" t="s">
        <v>37</v>
      </c>
      <c r="C30" s="23"/>
      <c r="D30" s="23"/>
      <c r="E30" s="23"/>
      <c r="F30" s="23"/>
      <c r="G30" s="23"/>
      <c r="H30" s="23"/>
      <c r="I30" s="23"/>
      <c r="J30" s="23"/>
    </row>
    <row r="31" spans="2:10" ht="15.75" customHeight="1" x14ac:dyDescent="0.15">
      <c r="B31" s="23"/>
      <c r="C31" s="23"/>
      <c r="D31" s="23"/>
      <c r="E31" s="23"/>
      <c r="F31" s="23"/>
      <c r="G31" s="23"/>
      <c r="H31" s="23"/>
      <c r="I31" s="23"/>
      <c r="J31" s="23"/>
    </row>
    <row r="32" spans="2:10" s="3" customFormat="1" ht="15.75" customHeight="1" x14ac:dyDescent="0.15">
      <c r="B32" s="23"/>
      <c r="C32" s="23"/>
      <c r="D32" s="23"/>
      <c r="E32" s="23"/>
      <c r="F32" s="23"/>
      <c r="G32" s="23"/>
      <c r="H32" s="23"/>
      <c r="I32" s="23"/>
      <c r="J32" s="23"/>
    </row>
    <row r="33" spans="2:10" s="3" customFormat="1" ht="15.75" customHeight="1" x14ac:dyDescent="0.15">
      <c r="B33" s="23"/>
      <c r="C33" s="23"/>
      <c r="D33" s="23"/>
      <c r="E33" s="23"/>
      <c r="F33" s="23"/>
      <c r="G33" s="23"/>
      <c r="H33" s="23"/>
      <c r="I33" s="23"/>
      <c r="J33" s="23"/>
    </row>
    <row r="34" spans="2:10" s="3" customFormat="1" ht="15.75" customHeight="1" x14ac:dyDescent="0.15">
      <c r="B34" s="23"/>
      <c r="C34" s="23"/>
      <c r="D34" s="23"/>
      <c r="E34" s="23"/>
      <c r="F34" s="23"/>
      <c r="G34" s="23"/>
      <c r="H34" s="23"/>
      <c r="I34" s="23"/>
      <c r="J34" s="23"/>
    </row>
    <row r="35" spans="2:10" s="3" customFormat="1" ht="15.75" customHeight="1" x14ac:dyDescent="0.15">
      <c r="B35" s="23"/>
      <c r="C35" s="23"/>
      <c r="D35" s="23"/>
      <c r="E35" s="23"/>
      <c r="F35" s="23"/>
      <c r="G35" s="23"/>
      <c r="H35" s="23"/>
      <c r="I35" s="23"/>
      <c r="J35" s="23"/>
    </row>
    <row r="36" spans="2:10" ht="15.75" customHeight="1" x14ac:dyDescent="0.15">
      <c r="B36" s="23"/>
      <c r="C36" s="23"/>
      <c r="D36" s="23"/>
      <c r="E36" s="23"/>
      <c r="F36" s="23"/>
      <c r="G36" s="23"/>
      <c r="H36" s="23"/>
      <c r="I36" s="23"/>
      <c r="J36" s="23"/>
    </row>
    <row r="37" spans="2:10" ht="15.75" customHeight="1" x14ac:dyDescent="0.15">
      <c r="B37" s="23"/>
      <c r="C37" s="23"/>
      <c r="D37" s="23"/>
      <c r="E37" s="23"/>
      <c r="F37" s="23"/>
      <c r="G37" s="23"/>
      <c r="H37" s="23"/>
      <c r="I37" s="23"/>
      <c r="J37" s="23"/>
    </row>
    <row r="38" spans="2:10" ht="15.75" customHeight="1" x14ac:dyDescent="0.15">
      <c r="B38" s="23"/>
      <c r="C38" s="23"/>
      <c r="D38" s="23"/>
      <c r="E38" s="23"/>
      <c r="F38" s="23"/>
      <c r="G38" s="23"/>
      <c r="H38" s="23"/>
      <c r="I38" s="23"/>
      <c r="J38" s="23"/>
    </row>
    <row r="39" spans="2:10" ht="15.75" customHeight="1" x14ac:dyDescent="0.15">
      <c r="B39" s="23"/>
      <c r="C39" s="23"/>
      <c r="D39" s="23"/>
      <c r="E39" s="23"/>
      <c r="F39" s="23"/>
      <c r="G39" s="23"/>
      <c r="H39" s="23"/>
      <c r="I39" s="23"/>
      <c r="J39" s="23"/>
    </row>
    <row r="40" spans="2:10" ht="15" x14ac:dyDescent="0.15">
      <c r="B40" s="34" t="s">
        <v>38</v>
      </c>
      <c r="C40" s="35">
        <v>0.15</v>
      </c>
      <c r="D40" s="23"/>
      <c r="E40" s="23"/>
      <c r="F40" s="23"/>
      <c r="G40" s="23"/>
      <c r="H40" s="23"/>
      <c r="I40" s="23"/>
      <c r="J40" s="23"/>
    </row>
    <row r="41" spans="2:10" ht="14" x14ac:dyDescent="0.15">
      <c r="B41" s="33" t="s">
        <v>39</v>
      </c>
      <c r="C41" s="36">
        <v>0.03</v>
      </c>
      <c r="D41" s="23"/>
      <c r="E41" s="23"/>
      <c r="F41" s="23"/>
      <c r="G41" s="23"/>
      <c r="H41" s="23"/>
      <c r="I41" s="23"/>
      <c r="J41" s="23"/>
    </row>
    <row r="42" spans="2:10" ht="14" x14ac:dyDescent="0.15">
      <c r="B42" s="33" t="s">
        <v>40</v>
      </c>
      <c r="C42" s="36">
        <v>0.5</v>
      </c>
      <c r="D42" s="23"/>
      <c r="E42" s="23"/>
      <c r="F42" s="23"/>
      <c r="G42" s="23"/>
      <c r="H42" s="23"/>
      <c r="I42" s="23"/>
      <c r="J42" s="23"/>
    </row>
    <row r="43" spans="2:10" ht="15" x14ac:dyDescent="0.15">
      <c r="B43" s="34" t="s">
        <v>41</v>
      </c>
      <c r="C43" s="37">
        <v>5.0000000000000001E-3</v>
      </c>
      <c r="D43" s="23"/>
      <c r="E43" s="23"/>
      <c r="F43" s="23"/>
      <c r="G43" s="23"/>
      <c r="H43" s="23"/>
      <c r="I43" s="23"/>
      <c r="J43" s="23"/>
    </row>
    <row r="44" spans="2:10" ht="14" x14ac:dyDescent="0.15">
      <c r="B44" s="33" t="s">
        <v>42</v>
      </c>
      <c r="C44" s="33">
        <v>150</v>
      </c>
      <c r="D44" s="23"/>
      <c r="E44" s="23"/>
      <c r="F44" s="23"/>
      <c r="G44" s="23"/>
      <c r="H44" s="23"/>
      <c r="I44" s="23"/>
      <c r="J44" s="23"/>
    </row>
    <row r="45" spans="2:10" ht="14" x14ac:dyDescent="0.15">
      <c r="B45" s="33" t="s">
        <v>43</v>
      </c>
      <c r="C45" s="38">
        <f>C42/1024/1024/1024*C44</f>
        <v>6.9849193096160889E-8</v>
      </c>
      <c r="D45" s="23"/>
      <c r="E45" s="23"/>
      <c r="F45" s="23"/>
      <c r="G45" s="23"/>
      <c r="H45" s="23"/>
      <c r="I45" s="23"/>
      <c r="J45" s="23"/>
    </row>
    <row r="46" spans="2:10" ht="14" x14ac:dyDescent="0.15">
      <c r="B46" s="33" t="s">
        <v>44</v>
      </c>
      <c r="C46" s="39">
        <f>C41/1024/1024/1024*C44</f>
        <v>4.1909515857696533E-9</v>
      </c>
      <c r="D46" s="23"/>
      <c r="E46" s="23"/>
      <c r="F46" s="23"/>
      <c r="G46" s="23"/>
      <c r="H46" s="23"/>
      <c r="I46" s="23"/>
      <c r="J46" s="23"/>
    </row>
    <row r="47" spans="2:10" ht="14" x14ac:dyDescent="0.15">
      <c r="B47" s="33" t="s">
        <v>45</v>
      </c>
      <c r="C47" s="33">
        <v>5</v>
      </c>
      <c r="D47" s="23"/>
      <c r="E47" s="23"/>
      <c r="F47" s="23"/>
      <c r="G47" s="23"/>
      <c r="H47" s="23"/>
      <c r="I47" s="23"/>
      <c r="J47" s="23"/>
    </row>
    <row r="48" spans="2:10" ht="15" x14ac:dyDescent="0.15">
      <c r="B48" s="34" t="s">
        <v>46</v>
      </c>
      <c r="C48" s="33">
        <v>7</v>
      </c>
      <c r="D48" s="23"/>
      <c r="E48" s="23"/>
      <c r="F48" s="23"/>
      <c r="G48" s="23"/>
      <c r="H48" s="23"/>
      <c r="I48" s="23"/>
      <c r="J48" s="23"/>
    </row>
  </sheetData>
  <mergeCells count="5">
    <mergeCell ref="B3:G3"/>
    <mergeCell ref="B8:G8"/>
    <mergeCell ref="B13:G13"/>
    <mergeCell ref="B18:G18"/>
    <mergeCell ref="B27:J27"/>
  </mergeCells>
  <hyperlinks>
    <hyperlink ref="B27" r:id="rId1" xr:uid="{00000000-0004-0000-0100-000000000000}"/>
  </hyperlinks>
  <printOptions horizontalCentered="1" gridLines="1"/>
  <pageMargins left="0.7" right="0.7" top="0.75" bottom="0.75" header="0" footer="0"/>
  <pageSetup fitToWidth="0" pageOrder="overThenDown" orientation="landscape" cellComments="atEnd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AC33"/>
  <sheetViews>
    <sheetView workbookViewId="0"/>
  </sheetViews>
  <sheetFormatPr baseColWidth="10" defaultColWidth="12.6640625" defaultRowHeight="15.75" customHeight="1" x14ac:dyDescent="0.15"/>
  <cols>
    <col min="2" max="2" width="37.5" customWidth="1"/>
    <col min="3" max="3" width="60.33203125" bestFit="1" customWidth="1"/>
    <col min="4" max="4" width="14.5" customWidth="1"/>
    <col min="5" max="5" width="15.83203125" customWidth="1"/>
    <col min="6" max="8" width="14.5" customWidth="1"/>
    <col min="9" max="10" width="17.6640625" customWidth="1"/>
  </cols>
  <sheetData>
    <row r="1" spans="2:29" ht="16" customHeight="1" x14ac:dyDescent="0.15"/>
    <row r="2" spans="2:29" ht="16" customHeight="1" x14ac:dyDescent="0.15"/>
    <row r="3" spans="2:29" ht="16" customHeight="1" x14ac:dyDescent="0.15"/>
    <row r="4" spans="2:29" ht="16" customHeight="1" x14ac:dyDescent="0.15"/>
    <row r="5" spans="2:29" s="3" customFormat="1" ht="16" customHeight="1" x14ac:dyDescent="0.15">
      <c r="C5" s="4" t="s">
        <v>49</v>
      </c>
    </row>
    <row r="6" spans="2:29" ht="16" customHeight="1" x14ac:dyDescent="0.15"/>
    <row r="7" spans="2:29" ht="16" customHeight="1" x14ac:dyDescent="0.15">
      <c r="B7" s="7" t="s">
        <v>0</v>
      </c>
      <c r="C7" s="8">
        <v>0.03</v>
      </c>
    </row>
    <row r="8" spans="2:29" ht="16" customHeight="1" x14ac:dyDescent="0.15">
      <c r="B8" s="7" t="s">
        <v>1</v>
      </c>
      <c r="C8" s="8">
        <v>0.5</v>
      </c>
    </row>
    <row r="9" spans="2:29" ht="16" customHeight="1" x14ac:dyDescent="0.15">
      <c r="B9" s="7" t="s">
        <v>2</v>
      </c>
      <c r="C9" s="7">
        <v>150</v>
      </c>
    </row>
    <row r="10" spans="2:29" ht="16" customHeight="1" x14ac:dyDescent="0.15">
      <c r="B10" s="7" t="s">
        <v>3</v>
      </c>
      <c r="C10" s="7">
        <v>5</v>
      </c>
    </row>
    <row r="11" spans="2:29" ht="16" customHeight="1" x14ac:dyDescent="0.15">
      <c r="B11" s="9" t="s">
        <v>4</v>
      </c>
      <c r="C11" s="10">
        <v>5.0000000000000001E-3</v>
      </c>
    </row>
    <row r="12" spans="2:29" ht="16" customHeight="1" x14ac:dyDescent="0.15">
      <c r="B12" s="9" t="s">
        <v>5</v>
      </c>
      <c r="C12" s="7">
        <v>7</v>
      </c>
    </row>
    <row r="13" spans="2:29" ht="16" customHeight="1" x14ac:dyDescent="0.15">
      <c r="B13" s="40" t="s">
        <v>6</v>
      </c>
      <c r="C13" s="41">
        <v>50000</v>
      </c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6" customHeight="1" x14ac:dyDescent="0.15">
      <c r="B14" s="11" t="s">
        <v>7</v>
      </c>
      <c r="C14" s="12">
        <f>$C8/1024/1024/1024*$C9</f>
        <v>6.9849193096160889E-8</v>
      </c>
    </row>
    <row r="15" spans="2:29" ht="16" customHeight="1" x14ac:dyDescent="0.15">
      <c r="B15" s="11" t="s">
        <v>8</v>
      </c>
      <c r="C15" s="13">
        <f>$C7/1024/1024/1024*$C9</f>
        <v>4.1909515857696533E-9</v>
      </c>
    </row>
    <row r="16" spans="2:29" ht="16" customHeight="1" x14ac:dyDescent="0.15">
      <c r="B16" s="11" t="s">
        <v>9</v>
      </c>
      <c r="C16" s="14">
        <f>$C$13*(24*60/$C$10)*$C$9 / 1024 / 1024 / 1024</f>
        <v>2.0116567611694336</v>
      </c>
    </row>
    <row r="17" spans="2:3" ht="16" customHeight="1" x14ac:dyDescent="0.15">
      <c r="B17" s="11" t="s">
        <v>10</v>
      </c>
      <c r="C17" s="15">
        <f>$C13*(24*60/$C10)*$C14</f>
        <v>1.0058283805847168</v>
      </c>
    </row>
    <row r="18" spans="2:3" ht="16" customHeight="1" x14ac:dyDescent="0.15">
      <c r="B18" s="11" t="s">
        <v>11</v>
      </c>
      <c r="C18" s="15">
        <f>(24*60/$C10)*$C13*$C15</f>
        <v>6.0349702835083008E-2</v>
      </c>
    </row>
    <row r="19" spans="2:3" ht="16" customHeight="1" x14ac:dyDescent="0.15">
      <c r="B19" s="16"/>
      <c r="C19" s="17"/>
    </row>
    <row r="20" spans="2:3" ht="16" customHeight="1" x14ac:dyDescent="0.15">
      <c r="B20" s="40" t="s">
        <v>12</v>
      </c>
      <c r="C20" s="40">
        <v>7</v>
      </c>
    </row>
    <row r="21" spans="2:3" ht="16" customHeight="1" x14ac:dyDescent="0.15">
      <c r="B21" s="40" t="s">
        <v>13</v>
      </c>
      <c r="C21" s="40">
        <v>24</v>
      </c>
    </row>
    <row r="22" spans="2:3" ht="16" customHeight="1" x14ac:dyDescent="0.15">
      <c r="B22" s="18" t="s">
        <v>14</v>
      </c>
      <c r="C22" s="15">
        <f>$C16*$C20*$C11*$C12*$C21</f>
        <v>11.82854175567627</v>
      </c>
    </row>
    <row r="23" spans="2:3" ht="16" customHeight="1" x14ac:dyDescent="0.15">
      <c r="B23" s="17"/>
      <c r="C23" s="17"/>
    </row>
    <row r="24" spans="2:3" ht="16" customHeight="1" x14ac:dyDescent="0.15">
      <c r="B24" s="40" t="s">
        <v>15</v>
      </c>
      <c r="C24" s="19">
        <f>30*($C$17+$C$18+$C$22)</f>
        <v>386.84159517288208</v>
      </c>
    </row>
    <row r="25" spans="2:3" ht="16" customHeight="1" x14ac:dyDescent="0.15">
      <c r="B25" s="40" t="s">
        <v>16</v>
      </c>
      <c r="C25" s="19">
        <f>365*($C$17+$C$18+$C$22)</f>
        <v>4706.5727412700653</v>
      </c>
    </row>
    <row r="26" spans="2:3" ht="16" customHeight="1" x14ac:dyDescent="0.15">
      <c r="B26" s="17"/>
      <c r="C26" s="17"/>
    </row>
    <row r="27" spans="2:3" ht="16" customHeight="1" x14ac:dyDescent="0.15">
      <c r="B27" s="17"/>
      <c r="C27" s="17"/>
    </row>
    <row r="28" spans="2:3" ht="16" customHeight="1" x14ac:dyDescent="0.15">
      <c r="B28" s="17"/>
      <c r="C28" s="17"/>
    </row>
    <row r="29" spans="2:3" ht="16" customHeight="1" x14ac:dyDescent="0.15">
      <c r="B29" s="17"/>
      <c r="C29" s="17"/>
    </row>
    <row r="30" spans="2:3" ht="16" customHeight="1" x14ac:dyDescent="0.15">
      <c r="B30" s="17"/>
      <c r="C30" s="17"/>
    </row>
    <row r="31" spans="2:3" ht="16" customHeight="1" x14ac:dyDescent="0.15">
      <c r="B31" s="7"/>
      <c r="C31" s="5"/>
    </row>
    <row r="32" spans="2:3" ht="16" customHeight="1" x14ac:dyDescent="0.15">
      <c r="B32" s="7"/>
      <c r="C32" s="6"/>
    </row>
    <row r="33" spans="2:3" ht="16" customHeight="1" x14ac:dyDescent="0.15">
      <c r="B33" s="17"/>
      <c r="C33" s="17"/>
    </row>
  </sheetData>
  <printOptions horizontalCentered="1" gridLines="1"/>
  <pageMargins left="0.7" right="0.7" top="0.75" bottom="0.75" header="0" footer="0"/>
  <pageSetup fitToWidth="0" pageOrder="overThenDown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22-6789-4E57-9805-64F5EDF8D05B}">
  <sheetPr>
    <outlinePr summaryBelow="0" summaryRight="0"/>
    <pageSetUpPr fitToPage="1"/>
  </sheetPr>
  <dimension ref="C1:X33"/>
  <sheetViews>
    <sheetView workbookViewId="0"/>
  </sheetViews>
  <sheetFormatPr baseColWidth="10" defaultColWidth="12.6640625" defaultRowHeight="15.75" customHeight="1" x14ac:dyDescent="0.15"/>
  <cols>
    <col min="1" max="3" width="14.5" style="3" customWidth="1"/>
    <col min="4" max="5" width="17.6640625" style="3" customWidth="1"/>
    <col min="6" max="16384" width="12.6640625" style="3"/>
  </cols>
  <sheetData>
    <row r="1" spans="3:24" ht="16" customHeight="1" x14ac:dyDescent="0.15"/>
    <row r="2" spans="3:24" ht="16" customHeight="1" x14ac:dyDescent="0.15"/>
    <row r="3" spans="3:24" ht="16" customHeight="1" x14ac:dyDescent="0.15"/>
    <row r="4" spans="3:24" ht="16" customHeight="1" x14ac:dyDescent="0.15"/>
    <row r="5" spans="3:24" ht="16" customHeight="1" x14ac:dyDescent="0.15"/>
    <row r="6" spans="3:24" ht="16" customHeight="1" x14ac:dyDescent="0.15"/>
    <row r="7" spans="3:24" ht="16" customHeight="1" x14ac:dyDescent="0.15"/>
    <row r="8" spans="3:24" ht="16" customHeight="1" x14ac:dyDescent="0.15"/>
    <row r="9" spans="3:24" ht="16" customHeight="1" x14ac:dyDescent="0.15"/>
    <row r="10" spans="3:24" ht="16" customHeight="1" x14ac:dyDescent="0.15"/>
    <row r="11" spans="3:24" ht="16" customHeight="1" x14ac:dyDescent="0.15"/>
    <row r="12" spans="3:24" ht="16" customHeight="1" x14ac:dyDescent="0.15"/>
    <row r="13" spans="3:24" ht="16" customHeight="1" x14ac:dyDescent="0.1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3:24" ht="16" customHeight="1" x14ac:dyDescent="0.15"/>
    <row r="15" spans="3:24" ht="16" customHeight="1" x14ac:dyDescent="0.15"/>
    <row r="16" spans="3:24" ht="16" customHeight="1" x14ac:dyDescent="0.15"/>
    <row r="17" ht="16" customHeight="1" x14ac:dyDescent="0.15"/>
    <row r="18" ht="16" customHeight="1" x14ac:dyDescent="0.15"/>
    <row r="19" ht="16" customHeight="1" x14ac:dyDescent="0.15"/>
    <row r="20" ht="16" customHeight="1" x14ac:dyDescent="0.15"/>
    <row r="21" ht="16" customHeight="1" x14ac:dyDescent="0.15"/>
    <row r="22" ht="16" customHeight="1" x14ac:dyDescent="0.15"/>
    <row r="23" ht="16" customHeight="1" x14ac:dyDescent="0.15"/>
    <row r="24" ht="16" customHeight="1" x14ac:dyDescent="0.15"/>
    <row r="25" ht="16" customHeight="1" x14ac:dyDescent="0.15"/>
    <row r="26" ht="16" customHeight="1" x14ac:dyDescent="0.15"/>
    <row r="27" ht="16" customHeight="1" x14ac:dyDescent="0.15"/>
    <row r="28" ht="16" customHeight="1" x14ac:dyDescent="0.15"/>
    <row r="29" ht="16" customHeight="1" x14ac:dyDescent="0.15"/>
    <row r="30" ht="16" customHeight="1" x14ac:dyDescent="0.15"/>
    <row r="31" ht="16" customHeight="1" x14ac:dyDescent="0.15"/>
    <row r="32" ht="16" customHeight="1" x14ac:dyDescent="0.15"/>
    <row r="33" ht="16" customHeight="1" x14ac:dyDescent="0.15"/>
  </sheetData>
  <printOptions horizontalCentered="1" gridLines="1"/>
  <pageMargins left="0.7" right="0.7" top="0.75" bottom="0.75" header="0" footer="0"/>
  <pageSetup fitToWidth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AWS</vt:lpstr>
      <vt:lpstr>AWS-us-west-2 CW logs pricing</vt:lpstr>
      <vt:lpstr>AZURE</vt:lpstr>
      <vt:lpstr>AZURE-us-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User</cp:lastModifiedBy>
  <dcterms:created xsi:type="dcterms:W3CDTF">2022-03-21T18:00:38Z</dcterms:created>
  <dcterms:modified xsi:type="dcterms:W3CDTF">2022-04-17T00:29:11Z</dcterms:modified>
</cp:coreProperties>
</file>