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ЭтаКнига"/>
  <mc:AlternateContent xmlns:mc="http://schemas.openxmlformats.org/markup-compatibility/2006">
    <mc:Choice Requires="x15">
      <x15ac:absPath xmlns:x15ac="http://schemas.microsoft.com/office/spreadsheetml/2010/11/ac" url="Y:\Отдел аналитической работы\Сверка\2024\05. Май\"/>
    </mc:Choice>
  </mc:AlternateContent>
  <xr:revisionPtr revIDLastSave="0" documentId="13_ncr:1_{C61464CA-993B-4A4F-858F-B6183E29B599}" xr6:coauthVersionLast="47" xr6:coauthVersionMax="47" xr10:uidLastSave="{00000000-0000-0000-0000-000000000000}"/>
  <bookViews>
    <workbookView xWindow="-108" yWindow="-108" windowWidth="23256" windowHeight="12576" activeTab="8" xr2:uid="{00000000-000D-0000-FFFF-FFFF00000000}"/>
  </bookViews>
  <sheets>
    <sheet name="БТС" sheetId="1" r:id="rId1"/>
    <sheet name="Сводная Ввоз" sheetId="33" r:id="rId2"/>
    <sheet name="Сводная Вывоз" sheetId="32" r:id="rId3"/>
    <sheet name="Кол-во рейсов ввоз" sheetId="34" state="hidden" r:id="rId4"/>
    <sheet name="Кол-во рейсов вывоз" sheetId="35" state="hidden" r:id="rId5"/>
    <sheet name="Ввоз" sheetId="2" r:id="rId6"/>
    <sheet name="Вывоз" sheetId="3" r:id="rId7"/>
    <sheet name="Графики" sheetId="6" r:id="rId8"/>
    <sheet name="Общие данные" sheetId="36" r:id="rId9"/>
  </sheets>
  <externalReferences>
    <externalReference r:id="rId10"/>
  </externalReferences>
  <definedNames>
    <definedName name="_xlnm._FilterDatabase" localSheetId="5" hidden="1">Ввоз!$A$1:$G$1</definedName>
    <definedName name="_xlnm._FilterDatabase" localSheetId="6" hidden="1">Вывоз!$A$1:$N$585</definedName>
  </definedNames>
  <calcPr calcId="191029" concurrentManualCount="6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33" l="1"/>
  <c r="B28" i="33"/>
  <c r="B29" i="33"/>
  <c r="B30" i="33"/>
  <c r="B31" i="33"/>
  <c r="B28" i="32" l="1"/>
  <c r="B29" i="32"/>
  <c r="B30" i="32"/>
  <c r="B31" i="32"/>
  <c r="B32" i="32"/>
  <c r="I24" i="32" l="1"/>
  <c r="I25" i="32"/>
  <c r="I22" i="32" l="1"/>
  <c r="I23" i="32"/>
  <c r="I20" i="32"/>
  <c r="I21" i="32"/>
  <c r="I18" i="32" l="1"/>
  <c r="I19" i="32"/>
  <c r="I16" i="32" l="1"/>
  <c r="I17" i="32"/>
  <c r="I15" i="32" l="1"/>
  <c r="I14" i="32"/>
  <c r="I9" i="32"/>
  <c r="I10" i="32"/>
  <c r="I11" i="32"/>
  <c r="I12" i="32"/>
  <c r="I13" i="32"/>
  <c r="I8" i="32"/>
  <c r="I41" i="32" l="1"/>
  <c r="I42" i="32"/>
  <c r="I43" i="32"/>
  <c r="I40" i="32"/>
  <c r="K31" i="32"/>
  <c r="K33" i="32"/>
  <c r="L33" i="32"/>
  <c r="K35" i="32"/>
  <c r="L35" i="32"/>
  <c r="I33" i="32"/>
  <c r="I34" i="32"/>
  <c r="I35" i="32"/>
  <c r="I30" i="32"/>
  <c r="I31" i="32"/>
  <c r="I32" i="32"/>
  <c r="K29" i="32"/>
  <c r="I29" i="32"/>
  <c r="L19" i="32"/>
  <c r="L21" i="32"/>
  <c r="L23" i="32"/>
  <c r="L25" i="32"/>
  <c r="I26" i="32"/>
  <c r="I27" i="32"/>
  <c r="I28" i="32"/>
  <c r="K13" i="32"/>
  <c r="L13" i="32"/>
  <c r="L15" i="32"/>
  <c r="L17" i="32"/>
  <c r="P44" i="32"/>
  <c r="P46" i="32" s="1"/>
  <c r="P45" i="32"/>
  <c r="P47" i="32" s="1"/>
  <c r="P49" i="32" s="1"/>
  <c r="I49" i="32" s="1"/>
  <c r="L11" i="32"/>
  <c r="K11" i="32"/>
  <c r="L9" i="32"/>
  <c r="K9" i="32"/>
  <c r="P51" i="32" l="1"/>
  <c r="P53" i="32" s="1"/>
  <c r="L49" i="32"/>
  <c r="P48" i="32"/>
  <c r="J46" i="32"/>
  <c r="I47" i="32"/>
  <c r="I45" i="32"/>
  <c r="I46" i="32"/>
  <c r="I44" i="32"/>
  <c r="I53" i="32"/>
  <c r="I51" i="32"/>
  <c r="M31" i="32"/>
  <c r="O31" i="32" s="1"/>
  <c r="M35" i="32"/>
  <c r="N35" i="32" s="1"/>
  <c r="M33" i="32"/>
  <c r="N33" i="32" s="1"/>
  <c r="M29" i="32"/>
  <c r="O29" i="32" s="1"/>
  <c r="M25" i="32"/>
  <c r="O25" i="32" s="1"/>
  <c r="M19" i="32"/>
  <c r="O19" i="32" s="1"/>
  <c r="M23" i="32"/>
  <c r="O23" i="32" s="1"/>
  <c r="M27" i="32"/>
  <c r="O27" i="32" s="1"/>
  <c r="M21" i="32"/>
  <c r="O21" i="32" s="1"/>
  <c r="M17" i="32"/>
  <c r="N17" i="32" s="1"/>
  <c r="M15" i="32"/>
  <c r="M13" i="32"/>
  <c r="N13" i="32" s="1"/>
  <c r="M11" i="32"/>
  <c r="N11" i="32" s="1"/>
  <c r="M9" i="32"/>
  <c r="N9" i="32" s="1"/>
  <c r="P50" i="32" l="1"/>
  <c r="I48" i="32"/>
  <c r="P55" i="32"/>
  <c r="K53" i="32"/>
  <c r="N31" i="32"/>
  <c r="O35" i="32"/>
  <c r="O33" i="32"/>
  <c r="N29" i="32"/>
  <c r="N25" i="32"/>
  <c r="N19" i="32"/>
  <c r="N23" i="32"/>
  <c r="N21" i="32"/>
  <c r="O17" i="32"/>
  <c r="N27" i="32"/>
  <c r="O15" i="32"/>
  <c r="O13" i="32"/>
  <c r="O11" i="32"/>
  <c r="O9" i="32"/>
  <c r="P57" i="32" l="1"/>
  <c r="I55" i="32"/>
  <c r="P52" i="32"/>
  <c r="I50" i="32"/>
  <c r="P54" i="32" l="1"/>
  <c r="I52" i="32"/>
  <c r="P59" i="32"/>
  <c r="I57" i="32"/>
  <c r="K55" i="32"/>
  <c r="L53" i="32"/>
  <c r="L51" i="32"/>
  <c r="K51" i="32"/>
  <c r="K49" i="32"/>
  <c r="L43" i="32"/>
  <c r="L41" i="32"/>
  <c r="P61" i="32" l="1"/>
  <c r="I59" i="32"/>
  <c r="P56" i="32"/>
  <c r="I54" i="32"/>
  <c r="N51" i="32"/>
  <c r="N49" i="32"/>
  <c r="O53" i="32"/>
  <c r="N43" i="32"/>
  <c r="O45" i="32"/>
  <c r="O47" i="32"/>
  <c r="O55" i="32"/>
  <c r="O57" i="32"/>
  <c r="O59" i="32"/>
  <c r="P58" i="32" l="1"/>
  <c r="I56" i="32"/>
  <c r="P63" i="32"/>
  <c r="I61" i="32"/>
  <c r="L61" i="32"/>
  <c r="K61" i="32"/>
  <c r="O43" i="32"/>
  <c r="O51" i="32"/>
  <c r="N55" i="32"/>
  <c r="N57" i="32"/>
  <c r="O49" i="32"/>
  <c r="N59" i="32"/>
  <c r="N45" i="32"/>
  <c r="N53" i="32"/>
  <c r="N47" i="32"/>
  <c r="C3" i="32"/>
  <c r="G7" i="1" s="1"/>
  <c r="C4" i="32"/>
  <c r="G8" i="1" s="1"/>
  <c r="C5" i="32"/>
  <c r="G9" i="1" s="1"/>
  <c r="C6" i="32"/>
  <c r="G10" i="1" s="1"/>
  <c r="C7" i="32"/>
  <c r="G11" i="1" s="1"/>
  <c r="C8" i="32"/>
  <c r="G12" i="1" s="1"/>
  <c r="C9" i="32"/>
  <c r="G13" i="1" s="1"/>
  <c r="C10" i="32"/>
  <c r="G14" i="1" s="1"/>
  <c r="C11" i="32"/>
  <c r="G15" i="1" s="1"/>
  <c r="C12" i="32"/>
  <c r="G16" i="1" s="1"/>
  <c r="C13" i="32"/>
  <c r="G17" i="1" s="1"/>
  <c r="C14" i="32"/>
  <c r="G18" i="1" s="1"/>
  <c r="C15" i="32"/>
  <c r="G19" i="1" s="1"/>
  <c r="C16" i="32"/>
  <c r="G20" i="1" s="1"/>
  <c r="C17" i="32"/>
  <c r="G21" i="1" s="1"/>
  <c r="C18" i="32"/>
  <c r="G22" i="1" s="1"/>
  <c r="C19" i="32"/>
  <c r="G23" i="1" s="1"/>
  <c r="C20" i="32"/>
  <c r="G24" i="1" s="1"/>
  <c r="C21" i="32"/>
  <c r="G25" i="1" s="1"/>
  <c r="C22" i="32"/>
  <c r="G26" i="1" s="1"/>
  <c r="C23" i="32"/>
  <c r="G27" i="1" s="1"/>
  <c r="C24" i="32"/>
  <c r="G28" i="1" s="1"/>
  <c r="C25" i="32"/>
  <c r="G29" i="1" s="1"/>
  <c r="C26" i="32"/>
  <c r="G30" i="1" s="1"/>
  <c r="C27" i="32"/>
  <c r="G31" i="1" s="1"/>
  <c r="C28" i="32"/>
  <c r="G32" i="1" s="1"/>
  <c r="C29" i="32"/>
  <c r="G33" i="1" s="1"/>
  <c r="C30" i="32"/>
  <c r="G34" i="1" s="1"/>
  <c r="C31" i="32"/>
  <c r="G35" i="1" s="1"/>
  <c r="C32" i="32"/>
  <c r="G36" i="1" s="1"/>
  <c r="C2" i="32"/>
  <c r="F36" i="1"/>
  <c r="F35" i="1"/>
  <c r="F34" i="1"/>
  <c r="F33" i="1"/>
  <c r="F32" i="1"/>
  <c r="B27" i="32"/>
  <c r="F31" i="1" s="1"/>
  <c r="B26" i="32"/>
  <c r="F30" i="1" s="1"/>
  <c r="B25" i="32"/>
  <c r="F29" i="1" s="1"/>
  <c r="B24" i="32"/>
  <c r="F28" i="1" s="1"/>
  <c r="B23" i="32"/>
  <c r="F27" i="1" s="1"/>
  <c r="B22" i="32"/>
  <c r="F26" i="1" s="1"/>
  <c r="B21" i="32"/>
  <c r="F25" i="1" s="1"/>
  <c r="B20" i="32"/>
  <c r="F24" i="1" s="1"/>
  <c r="B19" i="32"/>
  <c r="F23" i="1" s="1"/>
  <c r="B18" i="32"/>
  <c r="F22" i="1" s="1"/>
  <c r="B17" i="32"/>
  <c r="F21" i="1" s="1"/>
  <c r="B16" i="32"/>
  <c r="F20" i="1" s="1"/>
  <c r="B15" i="32"/>
  <c r="F19" i="1" s="1"/>
  <c r="B14" i="32"/>
  <c r="F18" i="1" s="1"/>
  <c r="B13" i="32"/>
  <c r="F17" i="1" s="1"/>
  <c r="B12" i="32"/>
  <c r="F16" i="1" s="1"/>
  <c r="B11" i="32"/>
  <c r="F15" i="1" s="1"/>
  <c r="B10" i="32"/>
  <c r="F14" i="1" s="1"/>
  <c r="B9" i="32"/>
  <c r="F13" i="1" s="1"/>
  <c r="B8" i="32"/>
  <c r="F12" i="1" s="1"/>
  <c r="B7" i="32"/>
  <c r="F11" i="1" s="1"/>
  <c r="B6" i="32"/>
  <c r="F10" i="1" s="1"/>
  <c r="F9" i="1"/>
  <c r="F8" i="1"/>
  <c r="B3" i="32"/>
  <c r="F7" i="1" s="1"/>
  <c r="B2" i="32"/>
  <c r="F6" i="1" s="1"/>
  <c r="C3" i="33"/>
  <c r="D7" i="1" s="1"/>
  <c r="C4" i="33"/>
  <c r="D8" i="1" s="1"/>
  <c r="C5" i="33"/>
  <c r="D9" i="1" s="1"/>
  <c r="C6" i="33"/>
  <c r="D10" i="1" s="1"/>
  <c r="C7" i="33"/>
  <c r="D11" i="1" s="1"/>
  <c r="C8" i="33"/>
  <c r="D12" i="1" s="1"/>
  <c r="C9" i="33"/>
  <c r="D13" i="1" s="1"/>
  <c r="C10" i="33"/>
  <c r="D14" i="1" s="1"/>
  <c r="C11" i="33"/>
  <c r="D15" i="1" s="1"/>
  <c r="C12" i="33"/>
  <c r="D16" i="1" s="1"/>
  <c r="C13" i="33"/>
  <c r="D17" i="1" s="1"/>
  <c r="C14" i="33"/>
  <c r="D18" i="1" s="1"/>
  <c r="C15" i="33"/>
  <c r="D19" i="1" s="1"/>
  <c r="C16" i="33"/>
  <c r="D20" i="1" s="1"/>
  <c r="C17" i="33"/>
  <c r="D21" i="1" s="1"/>
  <c r="C18" i="33"/>
  <c r="D22" i="1" s="1"/>
  <c r="C19" i="33"/>
  <c r="D23" i="1" s="1"/>
  <c r="C20" i="33"/>
  <c r="D24" i="1" s="1"/>
  <c r="C21" i="33"/>
  <c r="D25" i="1" s="1"/>
  <c r="C22" i="33"/>
  <c r="D26" i="1" s="1"/>
  <c r="C23" i="33"/>
  <c r="D27" i="1" s="1"/>
  <c r="C24" i="33"/>
  <c r="D28" i="1" s="1"/>
  <c r="C25" i="33"/>
  <c r="D29" i="1" s="1"/>
  <c r="C26" i="33"/>
  <c r="D30" i="1" s="1"/>
  <c r="C27" i="33"/>
  <c r="D31" i="1" s="1"/>
  <c r="C28" i="33"/>
  <c r="D32" i="1" s="1"/>
  <c r="C29" i="33"/>
  <c r="D33" i="1" s="1"/>
  <c r="C30" i="33"/>
  <c r="D34" i="1" s="1"/>
  <c r="C31" i="33"/>
  <c r="D35" i="1" s="1"/>
  <c r="C32" i="33"/>
  <c r="D36" i="1" s="1"/>
  <c r="C2" i="33"/>
  <c r="D6" i="1" s="1"/>
  <c r="B3" i="33"/>
  <c r="B6" i="33"/>
  <c r="J48" i="32" s="1"/>
  <c r="B7" i="33"/>
  <c r="J50" i="32" s="1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C31" i="1"/>
  <c r="C32" i="1"/>
  <c r="B32" i="33"/>
  <c r="B2" i="33"/>
  <c r="O61" i="32" l="1"/>
  <c r="N61" i="32"/>
  <c r="P65" i="32"/>
  <c r="I63" i="32"/>
  <c r="L63" i="32"/>
  <c r="K63" i="32"/>
  <c r="P60" i="32"/>
  <c r="I58" i="32"/>
  <c r="C36" i="1"/>
  <c r="J34" i="32"/>
  <c r="C35" i="1"/>
  <c r="J32" i="32"/>
  <c r="C34" i="1"/>
  <c r="C33" i="1"/>
  <c r="J24" i="32"/>
  <c r="C30" i="1"/>
  <c r="J22" i="32"/>
  <c r="C29" i="1"/>
  <c r="J20" i="32"/>
  <c r="C28" i="1"/>
  <c r="J18" i="32"/>
  <c r="C26" i="1"/>
  <c r="J14" i="32"/>
  <c r="C25" i="1"/>
  <c r="J12" i="32"/>
  <c r="C27" i="1"/>
  <c r="J16" i="32"/>
  <c r="C24" i="1"/>
  <c r="J10" i="32"/>
  <c r="C23" i="1"/>
  <c r="J8" i="32"/>
  <c r="C22" i="1"/>
  <c r="C21" i="1"/>
  <c r="C33" i="32"/>
  <c r="G6" i="1"/>
  <c r="C14" i="1"/>
  <c r="C8" i="1"/>
  <c r="J40" i="32"/>
  <c r="C6" i="1"/>
  <c r="C19" i="1"/>
  <c r="C13" i="1"/>
  <c r="J42" i="32"/>
  <c r="C7" i="1"/>
  <c r="C18" i="1"/>
  <c r="J52" i="32"/>
  <c r="C12" i="1"/>
  <c r="C20" i="1"/>
  <c r="C17" i="1"/>
  <c r="C11" i="1"/>
  <c r="J60" i="32"/>
  <c r="C16" i="1"/>
  <c r="C10" i="1"/>
  <c r="C15" i="1"/>
  <c r="C9" i="1"/>
  <c r="B33" i="32"/>
  <c r="F37" i="1" s="1"/>
  <c r="C33" i="33"/>
  <c r="B33" i="33"/>
  <c r="C37" i="1" s="1"/>
  <c r="P62" i="32" l="1"/>
  <c r="I60" i="32"/>
  <c r="N63" i="32"/>
  <c r="P67" i="32"/>
  <c r="I65" i="32"/>
  <c r="K65" i="32"/>
  <c r="L65" i="32"/>
  <c r="F1" i="32"/>
  <c r="A10" i="36" s="1"/>
  <c r="F1" i="33"/>
  <c r="A9" i="36" s="1"/>
  <c r="F2" i="32"/>
  <c r="A13" i="36" s="1"/>
  <c r="G37" i="1"/>
  <c r="F2" i="33"/>
  <c r="A12" i="36" s="1"/>
  <c r="D37" i="1"/>
  <c r="B1" i="36"/>
  <c r="O63" i="32" l="1"/>
  <c r="P69" i="32"/>
  <c r="I67" i="32"/>
  <c r="L67" i="32"/>
  <c r="K67" i="32"/>
  <c r="M65" i="32"/>
  <c r="O65" i="32" s="1"/>
  <c r="P64" i="32"/>
  <c r="I62" i="32"/>
  <c r="J62" i="32"/>
  <c r="A4" i="36"/>
  <c r="A7" i="36"/>
  <c r="A3" i="36"/>
  <c r="A1" i="36"/>
  <c r="A6" i="36"/>
  <c r="N65" i="32" l="1"/>
  <c r="M67" i="32"/>
  <c r="N67" i="32" s="1"/>
  <c r="P66" i="32"/>
  <c r="I64" i="32"/>
  <c r="J64" i="32"/>
  <c r="P71" i="32"/>
  <c r="I69" i="32"/>
  <c r="L69" i="32"/>
  <c r="K69" i="32"/>
  <c r="O41" i="32"/>
  <c r="D4" i="34"/>
  <c r="M69" i="32" l="1"/>
  <c r="N69" i="32" s="1"/>
  <c r="O67" i="32"/>
  <c r="P73" i="32"/>
  <c r="I71" i="32"/>
  <c r="K71" i="32"/>
  <c r="L71" i="32"/>
  <c r="P68" i="32"/>
  <c r="I66" i="32"/>
  <c r="J66" i="32"/>
  <c r="D4" i="35"/>
  <c r="O69" i="32" l="1"/>
  <c r="P70" i="32"/>
  <c r="I68" i="32"/>
  <c r="J68" i="32"/>
  <c r="M71" i="32"/>
  <c r="O71" i="32" s="1"/>
  <c r="I73" i="32"/>
  <c r="K73" i="32"/>
  <c r="L73" i="32"/>
  <c r="I36" i="1"/>
  <c r="N71" i="32" l="1"/>
  <c r="M73" i="32"/>
  <c r="O73" i="32" s="1"/>
  <c r="P72" i="32"/>
  <c r="I70" i="32"/>
  <c r="J70" i="32"/>
  <c r="I33" i="1"/>
  <c r="H33" i="1"/>
  <c r="E36" i="1"/>
  <c r="I35" i="1"/>
  <c r="I34" i="1"/>
  <c r="E34" i="1"/>
  <c r="H35" i="1"/>
  <c r="H34" i="1"/>
  <c r="E35" i="1"/>
  <c r="E33" i="1"/>
  <c r="H36" i="1"/>
  <c r="N73" i="32" l="1"/>
  <c r="I72" i="32"/>
  <c r="J72" i="32"/>
  <c r="K6" i="1"/>
  <c r="H30" i="1" l="1"/>
  <c r="H31" i="1"/>
  <c r="H32" i="1"/>
  <c r="E30" i="1" l="1"/>
  <c r="E29" i="1"/>
  <c r="E28" i="1"/>
  <c r="E27" i="1"/>
  <c r="E31" i="1"/>
  <c r="E32" i="1"/>
  <c r="E7" i="1" l="1"/>
  <c r="K7" i="1" l="1"/>
  <c r="K8" i="1" s="1"/>
  <c r="K9" i="1" s="1"/>
  <c r="K10" i="1" l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B40" i="1"/>
  <c r="K23" i="1" l="1"/>
  <c r="K24" i="1" s="1"/>
  <c r="K25" i="1" s="1"/>
  <c r="K26" i="1" s="1"/>
  <c r="K27" i="1" s="1"/>
  <c r="K28" i="1" s="1"/>
  <c r="K29" i="1" s="1"/>
  <c r="K30" i="1" s="1"/>
  <c r="K31" i="1" s="1"/>
  <c r="K32" i="1" s="1"/>
  <c r="E21" i="1"/>
  <c r="K33" i="1" l="1"/>
  <c r="K34" i="1" s="1"/>
  <c r="E20" i="1"/>
  <c r="I27" i="1"/>
  <c r="E8" i="1"/>
  <c r="I24" i="1"/>
  <c r="I13" i="1"/>
  <c r="I12" i="1"/>
  <c r="I11" i="1"/>
  <c r="I29" i="1"/>
  <c r="I28" i="1"/>
  <c r="E6" i="1"/>
  <c r="E22" i="1"/>
  <c r="I10" i="1"/>
  <c r="I25" i="1"/>
  <c r="E19" i="1"/>
  <c r="E18" i="1"/>
  <c r="I26" i="1"/>
  <c r="I23" i="1"/>
  <c r="I32" i="1"/>
  <c r="I16" i="1"/>
  <c r="J6" i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I21" i="1"/>
  <c r="I20" i="1"/>
  <c r="I31" i="1"/>
  <c r="I15" i="1"/>
  <c r="I22" i="1"/>
  <c r="I19" i="1"/>
  <c r="I18" i="1"/>
  <c r="I17" i="1"/>
  <c r="I30" i="1"/>
  <c r="I14" i="1"/>
  <c r="H6" i="1"/>
  <c r="H20" i="1"/>
  <c r="I6" i="1"/>
  <c r="H19" i="1"/>
  <c r="H18" i="1"/>
  <c r="H17" i="1"/>
  <c r="H16" i="1"/>
  <c r="E17" i="1"/>
  <c r="H15" i="1"/>
  <c r="E16" i="1"/>
  <c r="H14" i="1"/>
  <c r="E15" i="1"/>
  <c r="H29" i="1"/>
  <c r="H13" i="1"/>
  <c r="E14" i="1"/>
  <c r="H28" i="1"/>
  <c r="H12" i="1"/>
  <c r="E13" i="1"/>
  <c r="H27" i="1"/>
  <c r="H11" i="1"/>
  <c r="E12" i="1"/>
  <c r="H26" i="1"/>
  <c r="H10" i="1"/>
  <c r="E11" i="1"/>
  <c r="H25" i="1"/>
  <c r="H9" i="1"/>
  <c r="I8" i="1"/>
  <c r="E26" i="1"/>
  <c r="E10" i="1"/>
  <c r="H24" i="1"/>
  <c r="H8" i="1"/>
  <c r="I7" i="1"/>
  <c r="E25" i="1"/>
  <c r="E9" i="1"/>
  <c r="H23" i="1"/>
  <c r="H7" i="1"/>
  <c r="E24" i="1"/>
  <c r="H22" i="1"/>
  <c r="E23" i="1"/>
  <c r="H21" i="1"/>
  <c r="I9" i="1"/>
  <c r="K35" i="1" l="1"/>
  <c r="K36" i="1" s="1"/>
  <c r="K37" i="1" s="1"/>
  <c r="B42" i="1" s="1"/>
  <c r="A15" i="36"/>
  <c r="E37" i="1"/>
  <c r="H37" i="1"/>
  <c r="I37" i="1"/>
  <c r="J37" i="1"/>
  <c r="B4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B3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ТКО - твердные коммунальные отходы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Кол-во рейсов согласно заданному числу месяца</t>
        </r>
      </text>
    </comment>
    <comment ref="E3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Ввоз по данным/кол-во рейсов</t>
        </r>
      </text>
    </comment>
    <comment ref="G3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Кол-во рейсов согласно заданному числу месяца
</t>
        </r>
      </text>
    </comment>
    <comment ref="H3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Вывоз по данным/кол-во рейсов</t>
        </r>
      </text>
    </comment>
    <comment ref="I3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Ввоз по данным - вывоз по данным</t>
        </r>
      </text>
    </comment>
    <comment ref="J3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остаток 1 числа + ввоз по данным - вывоз по данным</t>
        </r>
      </text>
    </comment>
    <comment ref="K3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остаток 1 числа + ввоз по данным - вывоз по данным</t>
        </r>
      </text>
    </comment>
    <comment ref="A5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Остаток на конец апреля</t>
        </r>
      </text>
    </comment>
  </commentList>
</comments>
</file>

<file path=xl/sharedStrings.xml><?xml version="1.0" encoding="utf-8"?>
<sst xmlns="http://schemas.openxmlformats.org/spreadsheetml/2006/main" count="4160" uniqueCount="157">
  <si>
    <t>Учет баланса масс в двух вариантах</t>
  </si>
  <si>
    <t>Дата</t>
  </si>
  <si>
    <t>Данные БТС (ввоз/вывоз)</t>
  </si>
  <si>
    <t>Вид отходов</t>
  </si>
  <si>
    <t>Ввоз по данным</t>
  </si>
  <si>
    <t xml:space="preserve">Кол-во рейсов по </t>
  </si>
  <si>
    <t xml:space="preserve">Средний вес разгрузки по данным </t>
  </si>
  <si>
    <t xml:space="preserve">Вывоз по данным </t>
  </si>
  <si>
    <t xml:space="preserve">Кол-во рейсов по данным </t>
  </si>
  <si>
    <t xml:space="preserve">Средний вес загрузки по </t>
  </si>
  <si>
    <t xml:space="preserve">Баланс масс по данным </t>
  </si>
  <si>
    <t xml:space="preserve">Остаток </t>
  </si>
  <si>
    <t xml:space="preserve">Остаток по данным объекта </t>
  </si>
  <si>
    <t>ТКО</t>
  </si>
  <si>
    <t>Ввоз:</t>
  </si>
  <si>
    <t>Вывоз:</t>
  </si>
  <si>
    <t>Время</t>
  </si>
  <si>
    <t>ТС</t>
  </si>
  <si>
    <t>Проверка</t>
  </si>
  <si>
    <t>Масса нетто,
т</t>
  </si>
  <si>
    <t>Масса брутто, т</t>
  </si>
  <si>
    <t>Масса авто, т</t>
  </si>
  <si>
    <t>Куда</t>
  </si>
  <si>
    <t>Масса нетто (УЗ),
т</t>
  </si>
  <si>
    <t>1 вес</t>
  </si>
  <si>
    <t>2 вес</t>
  </si>
  <si>
    <t>Масса нетто (Полигон),
т</t>
  </si>
  <si>
    <t>Перевозчик</t>
  </si>
  <si>
    <t>Посмотреть наглядно:</t>
  </si>
  <si>
    <t>Названия строк</t>
  </si>
  <si>
    <t>Общий итог</t>
  </si>
  <si>
    <t>Сумма по полю Масса нетто (УЗ),
т</t>
  </si>
  <si>
    <t xml:space="preserve"> </t>
  </si>
  <si>
    <t>Отклонение тонны</t>
  </si>
  <si>
    <t>Отклоение %</t>
  </si>
  <si>
    <t>Ввоз</t>
  </si>
  <si>
    <t>Вывоз ЭКО Плант</t>
  </si>
  <si>
    <t>Вывоз Полигон ТБО</t>
  </si>
  <si>
    <t>Количество по полю ТС</t>
  </si>
  <si>
    <t>(пусто)</t>
  </si>
  <si>
    <t>Т 848 ТН</t>
  </si>
  <si>
    <t>ГАММА</t>
  </si>
  <si>
    <t>Р 730 ОН</t>
  </si>
  <si>
    <t>ООО "Эко Лэнд"</t>
  </si>
  <si>
    <t>В 404 ТР</t>
  </si>
  <si>
    <t>М 649 УТ</t>
  </si>
  <si>
    <t>К 853 АС</t>
  </si>
  <si>
    <t>В 098 АВ</t>
  </si>
  <si>
    <t>МПБО</t>
  </si>
  <si>
    <t>В 407 УВ</t>
  </si>
  <si>
    <t>С 858 ЕТ</t>
  </si>
  <si>
    <t>В 267 УТ</t>
  </si>
  <si>
    <t>Н 433 ВР</t>
  </si>
  <si>
    <t>Р 806 НК</t>
  </si>
  <si>
    <t>К 471 ЕВ</t>
  </si>
  <si>
    <t>НЭО</t>
  </si>
  <si>
    <t>М 977 РО</t>
  </si>
  <si>
    <t>Е 891 РТ</t>
  </si>
  <si>
    <t>Н 803 НХ</t>
  </si>
  <si>
    <t>В 205 УТ</t>
  </si>
  <si>
    <t>М 249 МТ</t>
  </si>
  <si>
    <t>Р 095 ОВ</t>
  </si>
  <si>
    <t>Н 506 ВР</t>
  </si>
  <si>
    <t>Н 143 ОА</t>
  </si>
  <si>
    <t>Р 054 НМ</t>
  </si>
  <si>
    <t>Е 732 ХУ</t>
  </si>
  <si>
    <t>О 715 УО</t>
  </si>
  <si>
    <t>Р 113 ВК</t>
  </si>
  <si>
    <t>К 725 ХК</t>
  </si>
  <si>
    <t>Р 050 НН</t>
  </si>
  <si>
    <t>С 353 УК</t>
  </si>
  <si>
    <t>Е 058 НО</t>
  </si>
  <si>
    <t>С 552 ХТ</t>
  </si>
  <si>
    <t>Н 921 МЕ</t>
  </si>
  <si>
    <t>К 049 КА</t>
  </si>
  <si>
    <t>Р 188 ОС</t>
  </si>
  <si>
    <t>Эко-ПЛАНТ</t>
  </si>
  <si>
    <t>Н 554 ВУ</t>
  </si>
  <si>
    <t>Н 424 МТ</t>
  </si>
  <si>
    <t>Полигон ТБО (Лепсари)</t>
  </si>
  <si>
    <t>М 057 УТ</t>
  </si>
  <si>
    <t>С 479 ВН</t>
  </si>
  <si>
    <t>С 278 ВН</t>
  </si>
  <si>
    <t>С 663 АО</t>
  </si>
  <si>
    <t>Р 238 АУ</t>
  </si>
  <si>
    <t>А 424 ТХ</t>
  </si>
  <si>
    <t>А 370 ТХ</t>
  </si>
  <si>
    <t>Р 181 МУ</t>
  </si>
  <si>
    <t>Масса</t>
  </si>
  <si>
    <t>Рейсы</t>
  </si>
  <si>
    <t>Среднесуточный ввоз</t>
  </si>
  <si>
    <t>Среднесуточное количество рейсов (ввоз)</t>
  </si>
  <si>
    <t>Итого</t>
  </si>
  <si>
    <t>Среднесуточный вывоз</t>
  </si>
  <si>
    <t>Вывоз итого</t>
  </si>
  <si>
    <t>С 680 МР</t>
  </si>
  <si>
    <t>С 073 АН</t>
  </si>
  <si>
    <t>Р 334 КН</t>
  </si>
  <si>
    <t>Р 447 ОР</t>
  </si>
  <si>
    <t>Р 552 ОН</t>
  </si>
  <si>
    <t>Итого за Апрель 2024 года</t>
  </si>
  <si>
    <t>Остаток по данным на конец Апреля 2024</t>
  </si>
  <si>
    <t>Остаток по данным на Апрель:</t>
  </si>
  <si>
    <t>С 156 УК</t>
  </si>
  <si>
    <t>О 980 ТТ</t>
  </si>
  <si>
    <t>А 356 КС</t>
  </si>
  <si>
    <t>В 363 ВН</t>
  </si>
  <si>
    <t>С 648 МР</t>
  </si>
  <si>
    <t>Н 150 ХЕ</t>
  </si>
  <si>
    <t>М 985 СС</t>
  </si>
  <si>
    <t>С 025 ОА</t>
  </si>
  <si>
    <t>В 626 ХВ</t>
  </si>
  <si>
    <t>М 050 ХХ</t>
  </si>
  <si>
    <t>Н 741 ОХ</t>
  </si>
  <si>
    <t>Р 617 ОО</t>
  </si>
  <si>
    <t>С 441 ВН</t>
  </si>
  <si>
    <t>В 259 УТ</t>
  </si>
  <si>
    <t>К 130 ОС</t>
  </si>
  <si>
    <t>15 апреля</t>
  </si>
  <si>
    <t>16 апреля</t>
  </si>
  <si>
    <t>17 апреля</t>
  </si>
  <si>
    <t>С 775 КВ</t>
  </si>
  <si>
    <t>К 634 НО</t>
  </si>
  <si>
    <t>Р 182 ОТ</t>
  </si>
  <si>
    <t>С 963 ОЕ</t>
  </si>
  <si>
    <t>Н 385 НО</t>
  </si>
  <si>
    <t>О 529 НМ</t>
  </si>
  <si>
    <t>Н 196 РК</t>
  </si>
  <si>
    <t>В 107 ХА</t>
  </si>
  <si>
    <t>К 917 НУ</t>
  </si>
  <si>
    <t>В 243 РА</t>
  </si>
  <si>
    <t>С 721 ТЕ</t>
  </si>
  <si>
    <t>Н 974 ТА</t>
  </si>
  <si>
    <t>К 991 КМ</t>
  </si>
  <si>
    <t>Н 083 РУ</t>
  </si>
  <si>
    <t>Н 383 ОХ</t>
  </si>
  <si>
    <t>О 545 ХК</t>
  </si>
  <si>
    <t>М 268 ХН</t>
  </si>
  <si>
    <t>М 391 ХН</t>
  </si>
  <si>
    <t>М 830 УТ</t>
  </si>
  <si>
    <t>К 484 ВР</t>
  </si>
  <si>
    <t>О 744 РР</t>
  </si>
  <si>
    <t>М 963 ОЕ</t>
  </si>
  <si>
    <t>Р 181 ОС</t>
  </si>
  <si>
    <t>17,,30</t>
  </si>
  <si>
    <t>В 268 УТ</t>
  </si>
  <si>
    <t>С 728 ТЕ</t>
  </si>
  <si>
    <t>Р 584 ОО</t>
  </si>
  <si>
    <t>В 082 АУ</t>
  </si>
  <si>
    <t>К 638 ВУ</t>
  </si>
  <si>
    <t>Н 829 РЕ</t>
  </si>
  <si>
    <t>В 243 КА</t>
  </si>
  <si>
    <t>В 885 КЕ</t>
  </si>
  <si>
    <t>Н 974 ТН</t>
  </si>
  <si>
    <t>С 963 ОС</t>
  </si>
  <si>
    <t>К 131 ОА</t>
  </si>
  <si>
    <t>Н 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</si>
</sst>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4">
    <xf numFmtId="0" fontId="0" fillId="0" borderId="0" xfId="0"/>
    <xf numFmtId="0" fontId="0" fillId="3" borderId="1" xfId="0" applyFill="1" applyBorder="1"/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5" borderId="1" xfId="0" applyNumberFormat="1" applyFont="1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 wrapText="1"/>
    </xf>
    <xf numFmtId="14" fontId="1" fillId="6" borderId="1" xfId="0" applyNumberFormat="1" applyFont="1" applyFill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right" vertical="center" wrapText="1"/>
    </xf>
    <xf numFmtId="14" fontId="1" fillId="4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3" fontId="0" fillId="4" borderId="1" xfId="0" applyNumberFormat="1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7" borderId="1" xfId="0" applyNumberFormat="1" applyFill="1" applyBorder="1"/>
    <xf numFmtId="4" fontId="0" fillId="3" borderId="1" xfId="0" applyNumberForma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4" fontId="1" fillId="4" borderId="1" xfId="0" applyNumberFormat="1" applyFont="1" applyFill="1" applyBorder="1" applyAlignment="1">
      <alignment horizontal="center" vertical="center"/>
    </xf>
    <xf numFmtId="4" fontId="3" fillId="4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0" fontId="1" fillId="3" borderId="1" xfId="0" applyFont="1" applyFill="1" applyBorder="1"/>
    <xf numFmtId="4" fontId="1" fillId="3" borderId="1" xfId="0" applyNumberFormat="1" applyFont="1" applyFill="1" applyBorder="1"/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  <xf numFmtId="14" fontId="0" fillId="0" borderId="0" xfId="0" applyNumberFormat="1"/>
    <xf numFmtId="3" fontId="3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49" fontId="5" fillId="0" borderId="2" xfId="1" applyNumberFormat="1" applyFill="1" applyBorder="1" applyAlignment="1">
      <alignment horizontal="left" vertical="center"/>
    </xf>
    <xf numFmtId="0" fontId="0" fillId="0" borderId="0" xfId="0" pivotButton="1"/>
    <xf numFmtId="14" fontId="0" fillId="0" borderId="0" xfId="0" applyNumberFormat="1" applyAlignment="1">
      <alignment horizontal="left"/>
    </xf>
    <xf numFmtId="4" fontId="3" fillId="6" borderId="1" xfId="0" applyNumberFormat="1" applyFont="1" applyFill="1" applyBorder="1" applyAlignment="1">
      <alignment horizontal="center" vertical="center"/>
    </xf>
    <xf numFmtId="9" fontId="0" fillId="0" borderId="0" xfId="3" applyFont="1"/>
    <xf numFmtId="9" fontId="0" fillId="0" borderId="0" xfId="0" applyNumberFormat="1"/>
    <xf numFmtId="0" fontId="0" fillId="0" borderId="0" xfId="0" applyAlignment="1">
      <alignment horizontal="left" indent="1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9" borderId="0" xfId="0" applyFill="1"/>
    <xf numFmtId="4" fontId="0" fillId="9" borderId="0" xfId="0" applyNumberFormat="1" applyFill="1"/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4" fontId="0" fillId="0" borderId="1" xfId="0" applyNumberFormat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4" fontId="0" fillId="0" borderId="1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16" fontId="0" fillId="0" borderId="1" xfId="0" applyNumberFormat="1" applyBorder="1"/>
    <xf numFmtId="9" fontId="0" fillId="0" borderId="1" xfId="0" applyNumberFormat="1" applyBorder="1"/>
    <xf numFmtId="0" fontId="0" fillId="0" borderId="0" xfId="0" applyAlignment="1">
      <alignment horizontal="left"/>
    </xf>
    <xf numFmtId="4" fontId="0" fillId="3" borderId="1" xfId="0" applyNumberForma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0" fillId="10" borderId="0" xfId="0" applyNumberFormat="1" applyFill="1"/>
    <xf numFmtId="4" fontId="0" fillId="11" borderId="0" xfId="0" applyNumberFormat="1" applyFill="1"/>
    <xf numFmtId="0" fontId="2" fillId="0" borderId="0" xfId="0" applyFont="1" applyAlignment="1">
      <alignment horizont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</cellXfs>
  <cellStyles count="4">
    <cellStyle name="Гиперссылка" xfId="1" builtinId="8"/>
    <cellStyle name="Обычный" xfId="0" builtinId="0"/>
    <cellStyle name="Обычный 2" xfId="2" xr:uid="{00000000-0005-0000-0000-000002000000}"/>
    <cellStyle name="Процентный" xfId="3" builtinId="5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БТС ввоз</a:t>
            </a:r>
            <a:r>
              <a:rPr lang="en-US"/>
              <a:t>/</a:t>
            </a:r>
            <a:r>
              <a:rPr lang="ru-RU"/>
              <a:t>вывоз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'Сводная Вывоз'!$J$1</c:f>
              <c:strCache>
                <c:ptCount val="1"/>
                <c:pt idx="0">
                  <c:v>Ввоз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Вывоз'!$I$40:$I$41</c:f>
              <c:strCache>
                <c:ptCount val="2"/>
                <c:pt idx="0">
                  <c:v>01 мая</c:v>
                </c:pt>
                <c:pt idx="1">
                  <c:v>01 мая</c:v>
                </c:pt>
              </c:strCache>
            </c:strRef>
          </c:cat>
          <c:val>
            <c:numRef>
              <c:f>'Сводная Вывоз'!$J$40:$J$41</c:f>
              <c:numCache>
                <c:formatCode>#,##0.00</c:formatCode>
                <c:ptCount val="2"/>
                <c:pt idx="0">
                  <c:v>637.25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C-4521-9E0C-1FA20581A7CB}"/>
            </c:ext>
          </c:extLst>
        </c:ser>
        <c:ser>
          <c:idx val="1"/>
          <c:order val="1"/>
          <c:tx>
            <c:strRef>
              <c:f>'Сводная Вывоз'!$K$1</c:f>
              <c:strCache>
                <c:ptCount val="1"/>
                <c:pt idx="0">
                  <c:v>Вывоз Полигон ТБО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E7C-4521-9E0C-1FA20581A7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ru-RU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E7C-4521-9E0C-1FA20581A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Вывоз'!$I$40:$I$41</c:f>
              <c:strCache>
                <c:ptCount val="2"/>
                <c:pt idx="0">
                  <c:v>01 мая</c:v>
                </c:pt>
                <c:pt idx="1">
                  <c:v>01 мая</c:v>
                </c:pt>
              </c:strCache>
            </c:strRef>
          </c:cat>
          <c:val>
            <c:numRef>
              <c:f>'Сводная Вывоз'!$K$40:$K$41</c:f>
              <c:numCache>
                <c:formatCode>#,##0.00</c:formatCode>
                <c:ptCount val="2"/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'Сводная Вывоз'!$N$2:$N$15</c15:f>
                <c15:dlblRangeCache>
                  <c:ptCount val="14"/>
                  <c:pt idx="1">
                    <c:v>29%</c:v>
                  </c:pt>
                  <c:pt idx="3">
                    <c:v>28%</c:v>
                  </c:pt>
                  <c:pt idx="5">
                    <c:v>26%</c:v>
                  </c:pt>
                  <c:pt idx="7">
                    <c:v>0%</c:v>
                  </c:pt>
                  <c:pt idx="9">
                    <c:v>0%</c:v>
                  </c:pt>
                  <c:pt idx="11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E7C-4521-9E0C-1FA20581A7CB}"/>
            </c:ext>
          </c:extLst>
        </c:ser>
        <c:ser>
          <c:idx val="2"/>
          <c:order val="2"/>
          <c:tx>
            <c:strRef>
              <c:f>'Сводная Вывоз'!$L$1</c:f>
              <c:strCache>
                <c:ptCount val="1"/>
                <c:pt idx="0">
                  <c:v>Вывоз ЭКО Плант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E7C-4521-9E0C-1FA20581A7C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4658A6-51F8-49D0-B9EB-8F560352A344}" type="CELLRANGE">
                      <a:rPr lang="en-US"/>
                      <a:pPr/>
                      <a:t>[ДИАПАЗОН ЯЧЕЕК]</a:t>
                    </a:fld>
                    <a:r>
                      <a:rPr lang="en-US" baseline="0"/>
                      <a:t>
</a:t>
                    </a:r>
                    <a:fld id="{81D3727B-4DEB-4AFF-B5DF-C35E895D91DA}" type="VALUE">
                      <a:rPr lang="en-US" baseline="0"/>
                      <a:pPr/>
                      <a:t>[ЗНАЧЕНИЕ]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E7C-4521-9E0C-1FA20581A7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Вывоз'!$I$40:$I$41</c:f>
              <c:strCache>
                <c:ptCount val="2"/>
                <c:pt idx="0">
                  <c:v>01 мая</c:v>
                </c:pt>
                <c:pt idx="1">
                  <c:v>01 мая</c:v>
                </c:pt>
              </c:strCache>
            </c:strRef>
          </c:cat>
          <c:val>
            <c:numRef>
              <c:f>'Сводная Вывоз'!$L$40:$L$41</c:f>
              <c:numCache>
                <c:formatCode>#,##0.00</c:formatCode>
                <c:ptCount val="2"/>
                <c:pt idx="1">
                  <c:v>796.55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'Сводная Вывоз'!$O$40:$O$57</c15:f>
                <c15:dlblRangeCache>
                  <c:ptCount val="18"/>
                  <c:pt idx="1">
                    <c:v>0%</c:v>
                  </c:pt>
                  <c:pt idx="3">
                    <c:v>0%</c:v>
                  </c:pt>
                  <c:pt idx="5">
                    <c:v>0%</c:v>
                  </c:pt>
                  <c:pt idx="7">
                    <c:v>0%</c:v>
                  </c:pt>
                  <c:pt idx="9">
                    <c:v>0%</c:v>
                  </c:pt>
                  <c:pt idx="11">
                    <c:v>0%</c:v>
                  </c:pt>
                  <c:pt idx="13">
                    <c:v>0%</c:v>
                  </c:pt>
                  <c:pt idx="15">
                    <c:v>0%</c:v>
                  </c:pt>
                  <c:pt idx="17">
                    <c:v>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BE7C-4521-9E0C-1FA20581A7CB}"/>
            </c:ext>
          </c:extLst>
        </c:ser>
        <c:ser>
          <c:idx val="3"/>
          <c:order val="3"/>
          <c:tx>
            <c:strRef>
              <c:f>'Сводная Вывоз'!$M$1</c:f>
              <c:strCache>
                <c:ptCount val="1"/>
                <c:pt idx="0">
                  <c:v>Вывоз итого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Вывоз'!$I$40:$I$41</c:f>
              <c:strCache>
                <c:ptCount val="2"/>
                <c:pt idx="0">
                  <c:v>01 мая</c:v>
                </c:pt>
                <c:pt idx="1">
                  <c:v>01 мая</c:v>
                </c:pt>
              </c:strCache>
            </c:strRef>
          </c:cat>
          <c:val>
            <c:numRef>
              <c:f>'Сводная Вывоз'!$M$40:$M$41</c:f>
              <c:numCache>
                <c:formatCode>#,##0.00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BE7C-4521-9E0C-1FA20581A7C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[1]ВЫВОЗ!$A$2604:$E$2635</c:f>
              <c:multiLvlStrCache>
                <c:ptCount val="32"/>
                <c:lvl>
                  <c:pt idx="0">
                    <c:v>ГАММА</c:v>
                  </c:pt>
                  <c:pt idx="1">
                    <c:v>ГАММА</c:v>
                  </c:pt>
                  <c:pt idx="2">
                    <c:v>ГАММА</c:v>
                  </c:pt>
                  <c:pt idx="3">
                    <c:v>ГАММА</c:v>
                  </c:pt>
                  <c:pt idx="4">
                    <c:v>ГАММА</c:v>
                  </c:pt>
                  <c:pt idx="5">
                    <c:v>ГАММА</c:v>
                  </c:pt>
                  <c:pt idx="6">
                    <c:v>ГАММА</c:v>
                  </c:pt>
                  <c:pt idx="7">
                    <c:v>ГАММА</c:v>
                  </c:pt>
                  <c:pt idx="8">
                    <c:v>ГАММА</c:v>
                  </c:pt>
                  <c:pt idx="9">
                    <c:v>ГАММА</c:v>
                  </c:pt>
                  <c:pt idx="10">
                    <c:v>ГАММА</c:v>
                  </c:pt>
                  <c:pt idx="11">
                    <c:v>ГАММА</c:v>
                  </c:pt>
                  <c:pt idx="12">
                    <c:v>ГАММА</c:v>
                  </c:pt>
                  <c:pt idx="13">
                    <c:v>ГАММА</c:v>
                  </c:pt>
                  <c:pt idx="14">
                    <c:v>ГАММА</c:v>
                  </c:pt>
                  <c:pt idx="15">
                    <c:v>ГАММА</c:v>
                  </c:pt>
                  <c:pt idx="16">
                    <c:v>ГАММА</c:v>
                  </c:pt>
                  <c:pt idx="17">
                    <c:v>ГАММА</c:v>
                  </c:pt>
                  <c:pt idx="18">
                    <c:v>ГАММА</c:v>
                  </c:pt>
                  <c:pt idx="19">
                    <c:v>ГАММА</c:v>
                  </c:pt>
                  <c:pt idx="20">
                    <c:v>ГАММА</c:v>
                  </c:pt>
                  <c:pt idx="21">
                    <c:v>ГАММА</c:v>
                  </c:pt>
                  <c:pt idx="22">
                    <c:v>ГАММА</c:v>
                  </c:pt>
                  <c:pt idx="23">
                    <c:v>ГАММА</c:v>
                  </c:pt>
                  <c:pt idx="24">
                    <c:v>ГАММА</c:v>
                  </c:pt>
                  <c:pt idx="25">
                    <c:v>ГАММА</c:v>
                  </c:pt>
                  <c:pt idx="26">
                    <c:v>ГАММА</c:v>
                  </c:pt>
                  <c:pt idx="27">
                    <c:v>ГАММА</c:v>
                  </c:pt>
                  <c:pt idx="28">
                    <c:v>ГАММА</c:v>
                  </c:pt>
                  <c:pt idx="29">
                    <c:v>ГАММА</c:v>
                  </c:pt>
                  <c:pt idx="30">
                    <c:v>ГАММА</c:v>
                  </c:pt>
                  <c:pt idx="31">
                    <c:v>ГАММА</c:v>
                  </c:pt>
                </c:lvl>
                <c:lvl>
                  <c:pt idx="0">
                    <c:v>М 985 СС</c:v>
                  </c:pt>
                  <c:pt idx="1">
                    <c:v>М 985 СС</c:v>
                  </c:pt>
                  <c:pt idx="2">
                    <c:v>М 057 УТ</c:v>
                  </c:pt>
                  <c:pt idx="3">
                    <c:v>Н 424 МТ</c:v>
                  </c:pt>
                  <c:pt idx="4">
                    <c:v>Н 424 МТ</c:v>
                  </c:pt>
                  <c:pt idx="5">
                    <c:v>Н 554 ВУ</c:v>
                  </c:pt>
                  <c:pt idx="6">
                    <c:v>С 479 ВН</c:v>
                  </c:pt>
                  <c:pt idx="7">
                    <c:v>С 441 ВН</c:v>
                  </c:pt>
                  <c:pt idx="8">
                    <c:v>С 278 ВН</c:v>
                  </c:pt>
                  <c:pt idx="9">
                    <c:v>М 985 СС</c:v>
                  </c:pt>
                  <c:pt idx="10">
                    <c:v>М 985 СС</c:v>
                  </c:pt>
                  <c:pt idx="11">
                    <c:v>Н 554 ВУ</c:v>
                  </c:pt>
                  <c:pt idx="12">
                    <c:v>С 278 ВН</c:v>
                  </c:pt>
                  <c:pt idx="13">
                    <c:v>С 479 ВН</c:v>
                  </c:pt>
                  <c:pt idx="14">
                    <c:v>С 441 ВН</c:v>
                  </c:pt>
                  <c:pt idx="15">
                    <c:v>М 057 УТ</c:v>
                  </c:pt>
                  <c:pt idx="16">
                    <c:v>М 985 СС</c:v>
                  </c:pt>
                  <c:pt idx="17">
                    <c:v>М 985 СС</c:v>
                  </c:pt>
                  <c:pt idx="18">
                    <c:v>Н 554 ВУ</c:v>
                  </c:pt>
                  <c:pt idx="19">
                    <c:v>С 479 ВН</c:v>
                  </c:pt>
                  <c:pt idx="20">
                    <c:v>С 441 ВН</c:v>
                  </c:pt>
                  <c:pt idx="21">
                    <c:v>М 057 УТ</c:v>
                  </c:pt>
                  <c:pt idx="22">
                    <c:v>М 985 СС</c:v>
                  </c:pt>
                  <c:pt idx="23">
                    <c:v>Н 554 ВУ</c:v>
                  </c:pt>
                  <c:pt idx="24">
                    <c:v>С 278 ВН</c:v>
                  </c:pt>
                  <c:pt idx="25">
                    <c:v>М 057 УТ</c:v>
                  </c:pt>
                  <c:pt idx="26">
                    <c:v>С 479 ВН</c:v>
                  </c:pt>
                  <c:pt idx="27">
                    <c:v>С 441 ВН</c:v>
                  </c:pt>
                  <c:pt idx="28">
                    <c:v>С 278 ВН</c:v>
                  </c:pt>
                  <c:pt idx="29">
                    <c:v>М 985 СС</c:v>
                  </c:pt>
                  <c:pt idx="30">
                    <c:v>М 985 СС</c:v>
                  </c:pt>
                  <c:pt idx="31">
                    <c:v>Н 554 ВУ</c:v>
                  </c:pt>
                </c:lvl>
                <c:lvl>
                  <c:pt idx="0">
                    <c:v>Эко-ПЛАНТ</c:v>
                  </c:pt>
                  <c:pt idx="1">
                    <c:v>Эко-ПЛАНТ</c:v>
                  </c:pt>
                  <c:pt idx="2">
                    <c:v>Эко-ПЛАНТ</c:v>
                  </c:pt>
                  <c:pt idx="3">
                    <c:v>Эко-ПЛАНТ</c:v>
                  </c:pt>
                  <c:pt idx="4">
                    <c:v>Эко-ПЛАНТ</c:v>
                  </c:pt>
                  <c:pt idx="5">
                    <c:v>Эко-ПЛАНТ</c:v>
                  </c:pt>
                  <c:pt idx="6">
                    <c:v>Эко-ПЛАНТ</c:v>
                  </c:pt>
                  <c:pt idx="7">
                    <c:v>Эко-ПЛАНТ</c:v>
                  </c:pt>
                  <c:pt idx="8">
                    <c:v>Эко-ПЛАНТ</c:v>
                  </c:pt>
                  <c:pt idx="9">
                    <c:v>Эко-ПЛАНТ</c:v>
                  </c:pt>
                  <c:pt idx="10">
                    <c:v>Эко-ПЛАНТ</c:v>
                  </c:pt>
                  <c:pt idx="11">
                    <c:v>Эко-ПЛАНТ</c:v>
                  </c:pt>
                  <c:pt idx="12">
                    <c:v>Эко-ПЛАНТ</c:v>
                  </c:pt>
                  <c:pt idx="13">
                    <c:v>Эко-ПЛАНТ</c:v>
                  </c:pt>
                  <c:pt idx="14">
                    <c:v>Эко-ПЛАНТ</c:v>
                  </c:pt>
                  <c:pt idx="15">
                    <c:v>Эко-ПЛАНТ</c:v>
                  </c:pt>
                  <c:pt idx="16">
                    <c:v>Эко-ПЛАНТ</c:v>
                  </c:pt>
                  <c:pt idx="17">
                    <c:v>Эко-ПЛАНТ</c:v>
                  </c:pt>
                  <c:pt idx="18">
                    <c:v>Эко-ПЛАНТ</c:v>
                  </c:pt>
                  <c:pt idx="19">
                    <c:v>Эко-ПЛАНТ</c:v>
                  </c:pt>
                  <c:pt idx="20">
                    <c:v>Эко-ПЛАНТ</c:v>
                  </c:pt>
                  <c:pt idx="21">
                    <c:v>Эко-ПЛАНТ</c:v>
                  </c:pt>
                  <c:pt idx="22">
                    <c:v>Эко-ПЛАНТ</c:v>
                  </c:pt>
                  <c:pt idx="23">
                    <c:v>Эко-ПЛАНТ</c:v>
                  </c:pt>
                  <c:pt idx="24">
                    <c:v>Эко-ПЛАНТ</c:v>
                  </c:pt>
                  <c:pt idx="25">
                    <c:v>Эко-ПЛАНТ</c:v>
                  </c:pt>
                  <c:pt idx="26">
                    <c:v>Эко-ПЛАНТ</c:v>
                  </c:pt>
                  <c:pt idx="27">
                    <c:v>Эко-ПЛАНТ</c:v>
                  </c:pt>
                  <c:pt idx="28">
                    <c:v>Эко-ПЛАНТ</c:v>
                  </c:pt>
                  <c:pt idx="29">
                    <c:v>Эко-ПЛАНТ</c:v>
                  </c:pt>
                  <c:pt idx="30">
                    <c:v>Эко-ПЛАНТ</c:v>
                  </c:pt>
                  <c:pt idx="31">
                    <c:v>Эко-ПЛАНТ</c:v>
                  </c:pt>
                </c:lvl>
                <c:lvl>
                  <c:pt idx="0">
                    <c:v>0</c:v>
                  </c:pt>
                  <c:pt idx="1">
                    <c:v>0,1</c:v>
                  </c:pt>
                  <c:pt idx="2">
                    <c:v>5,3</c:v>
                  </c:pt>
                  <c:pt idx="3">
                    <c:v>5,4</c:v>
                  </c:pt>
                  <c:pt idx="4">
                    <c:v>5,5</c:v>
                  </c:pt>
                  <c:pt idx="5">
                    <c:v>6,2</c:v>
                  </c:pt>
                  <c:pt idx="6">
                    <c:v>6,4</c:v>
                  </c:pt>
                  <c:pt idx="7">
                    <c:v>6,5</c:v>
                  </c:pt>
                  <c:pt idx="8">
                    <c:v>7,1</c:v>
                  </c:pt>
                  <c:pt idx="9">
                    <c:v>8,2</c:v>
                  </c:pt>
                  <c:pt idx="10">
                    <c:v>9,1</c:v>
                  </c:pt>
                  <c:pt idx="11">
                    <c:v>10,2</c:v>
                  </c:pt>
                  <c:pt idx="12">
                    <c:v>10,5</c:v>
                  </c:pt>
                  <c:pt idx="13">
                    <c:v>10,5</c:v>
                  </c:pt>
                  <c:pt idx="14">
                    <c:v>11,3</c:v>
                  </c:pt>
                  <c:pt idx="15">
                    <c:v>11,4</c:v>
                  </c:pt>
                  <c:pt idx="16">
                    <c:v>13,1</c:v>
                  </c:pt>
                  <c:pt idx="17">
                    <c:v>14</c:v>
                  </c:pt>
                  <c:pt idx="18">
                    <c:v>14,4</c:v>
                  </c:pt>
                  <c:pt idx="19">
                    <c:v>15,1</c:v>
                  </c:pt>
                  <c:pt idx="20">
                    <c:v>15,2</c:v>
                  </c:pt>
                  <c:pt idx="21">
                    <c:v>15,4</c:v>
                  </c:pt>
                  <c:pt idx="22">
                    <c:v>18,2</c:v>
                  </c:pt>
                  <c:pt idx="23">
                    <c:v>19,1</c:v>
                  </c:pt>
                  <c:pt idx="24">
                    <c:v>19,3</c:v>
                  </c:pt>
                  <c:pt idx="25">
                    <c:v>19,3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22,3</c:v>
                  </c:pt>
                  <c:pt idx="29">
                    <c:v>22,4</c:v>
                  </c:pt>
                  <c:pt idx="30">
                    <c:v>22,5</c:v>
                  </c:pt>
                  <c:pt idx="31">
                    <c:v>23,1</c:v>
                  </c:pt>
                </c:lvl>
                <c:lvl>
                  <c:pt idx="0">
                    <c:v>45414</c:v>
                  </c:pt>
                  <c:pt idx="1">
                    <c:v>45414</c:v>
                  </c:pt>
                  <c:pt idx="2">
                    <c:v>45414</c:v>
                  </c:pt>
                  <c:pt idx="3">
                    <c:v>45414</c:v>
                  </c:pt>
                  <c:pt idx="4">
                    <c:v>45414</c:v>
                  </c:pt>
                  <c:pt idx="5">
                    <c:v>45414</c:v>
                  </c:pt>
                  <c:pt idx="6">
                    <c:v>45414</c:v>
                  </c:pt>
                  <c:pt idx="7">
                    <c:v>45414</c:v>
                  </c:pt>
                  <c:pt idx="8">
                    <c:v>45414</c:v>
                  </c:pt>
                  <c:pt idx="9">
                    <c:v>45414</c:v>
                  </c:pt>
                  <c:pt idx="10">
                    <c:v>45414</c:v>
                  </c:pt>
                  <c:pt idx="11">
                    <c:v>45414</c:v>
                  </c:pt>
                  <c:pt idx="12">
                    <c:v>45414</c:v>
                  </c:pt>
                  <c:pt idx="13">
                    <c:v>45414</c:v>
                  </c:pt>
                  <c:pt idx="14">
                    <c:v>45414</c:v>
                  </c:pt>
                  <c:pt idx="15">
                    <c:v>45414</c:v>
                  </c:pt>
                  <c:pt idx="16">
                    <c:v>45414</c:v>
                  </c:pt>
                  <c:pt idx="17">
                    <c:v>45414</c:v>
                  </c:pt>
                  <c:pt idx="18">
                    <c:v>45414</c:v>
                  </c:pt>
                  <c:pt idx="19">
                    <c:v>45414</c:v>
                  </c:pt>
                  <c:pt idx="20">
                    <c:v>45414</c:v>
                  </c:pt>
                  <c:pt idx="21">
                    <c:v>45414</c:v>
                  </c:pt>
                  <c:pt idx="22">
                    <c:v>45414</c:v>
                  </c:pt>
                  <c:pt idx="23">
                    <c:v>45414</c:v>
                  </c:pt>
                  <c:pt idx="24">
                    <c:v>45414</c:v>
                  </c:pt>
                  <c:pt idx="25">
                    <c:v>45414</c:v>
                  </c:pt>
                  <c:pt idx="26">
                    <c:v>45414</c:v>
                  </c:pt>
                  <c:pt idx="27">
                    <c:v>45414</c:v>
                  </c:pt>
                  <c:pt idx="28">
                    <c:v>45414</c:v>
                  </c:pt>
                  <c:pt idx="29">
                    <c:v>45414</c:v>
                  </c:pt>
                  <c:pt idx="30">
                    <c:v>45414</c:v>
                  </c:pt>
                  <c:pt idx="31">
                    <c:v>45414</c:v>
                  </c:pt>
                </c:lvl>
              </c:multiLvlStrCache>
            </c:multiLvlStrRef>
          </c:cat>
          <c:val>
            <c:numRef>
              <c:f>[1]ВЫВОЗ!$F$2604:$F$2635</c:f>
              <c:numCache>
                <c:formatCode>General</c:formatCode>
                <c:ptCount val="32"/>
                <c:pt idx="0">
                  <c:v>24200</c:v>
                </c:pt>
                <c:pt idx="1">
                  <c:v>21550</c:v>
                </c:pt>
                <c:pt idx="2">
                  <c:v>23050</c:v>
                </c:pt>
                <c:pt idx="3">
                  <c:v>24550</c:v>
                </c:pt>
                <c:pt idx="4">
                  <c:v>19000</c:v>
                </c:pt>
                <c:pt idx="5">
                  <c:v>25100</c:v>
                </c:pt>
                <c:pt idx="6">
                  <c:v>24850</c:v>
                </c:pt>
                <c:pt idx="7">
                  <c:v>22400</c:v>
                </c:pt>
                <c:pt idx="8">
                  <c:v>11850</c:v>
                </c:pt>
                <c:pt idx="9">
                  <c:v>21650</c:v>
                </c:pt>
                <c:pt idx="10">
                  <c:v>26800</c:v>
                </c:pt>
                <c:pt idx="11">
                  <c:v>23250</c:v>
                </c:pt>
                <c:pt idx="12">
                  <c:v>14250</c:v>
                </c:pt>
                <c:pt idx="13">
                  <c:v>24100</c:v>
                </c:pt>
                <c:pt idx="14">
                  <c:v>20000</c:v>
                </c:pt>
                <c:pt idx="15">
                  <c:v>22050</c:v>
                </c:pt>
                <c:pt idx="16">
                  <c:v>29250</c:v>
                </c:pt>
                <c:pt idx="17">
                  <c:v>20900</c:v>
                </c:pt>
                <c:pt idx="18">
                  <c:v>21950</c:v>
                </c:pt>
                <c:pt idx="19">
                  <c:v>20700</c:v>
                </c:pt>
                <c:pt idx="20">
                  <c:v>21600</c:v>
                </c:pt>
                <c:pt idx="21">
                  <c:v>23100</c:v>
                </c:pt>
                <c:pt idx="22">
                  <c:v>21400</c:v>
                </c:pt>
                <c:pt idx="23">
                  <c:v>22550</c:v>
                </c:pt>
                <c:pt idx="24">
                  <c:v>9900</c:v>
                </c:pt>
                <c:pt idx="25">
                  <c:v>23850</c:v>
                </c:pt>
                <c:pt idx="26">
                  <c:v>20000</c:v>
                </c:pt>
                <c:pt idx="27">
                  <c:v>18400</c:v>
                </c:pt>
                <c:pt idx="28">
                  <c:v>11250</c:v>
                </c:pt>
                <c:pt idx="29">
                  <c:v>20500</c:v>
                </c:pt>
                <c:pt idx="30">
                  <c:v>23200</c:v>
                </c:pt>
                <c:pt idx="31">
                  <c:v>24400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BF-4D4F-877C-8FAE008C847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[1]ВЫВОЗ!$A$2604:$E$2635</c:f>
              <c:multiLvlStrCache>
                <c:ptCount val="32"/>
                <c:lvl>
                  <c:pt idx="0">
                    <c:v>ГАММА</c:v>
                  </c:pt>
                  <c:pt idx="1">
                    <c:v>ГАММА</c:v>
                  </c:pt>
                  <c:pt idx="2">
                    <c:v>ГАММА</c:v>
                  </c:pt>
                  <c:pt idx="3">
                    <c:v>ГАММА</c:v>
                  </c:pt>
                  <c:pt idx="4">
                    <c:v>ГАММА</c:v>
                  </c:pt>
                  <c:pt idx="5">
                    <c:v>ГАММА</c:v>
                  </c:pt>
                  <c:pt idx="6">
                    <c:v>ГАММА</c:v>
                  </c:pt>
                  <c:pt idx="7">
                    <c:v>ГАММА</c:v>
                  </c:pt>
                  <c:pt idx="8">
                    <c:v>ГАММА</c:v>
                  </c:pt>
                  <c:pt idx="9">
                    <c:v>ГАММА</c:v>
                  </c:pt>
                  <c:pt idx="10">
                    <c:v>ГАММА</c:v>
                  </c:pt>
                  <c:pt idx="11">
                    <c:v>ГАММА</c:v>
                  </c:pt>
                  <c:pt idx="12">
                    <c:v>ГАММА</c:v>
                  </c:pt>
                  <c:pt idx="13">
                    <c:v>ГАММА</c:v>
                  </c:pt>
                  <c:pt idx="14">
                    <c:v>ГАММА</c:v>
                  </c:pt>
                  <c:pt idx="15">
                    <c:v>ГАММА</c:v>
                  </c:pt>
                  <c:pt idx="16">
                    <c:v>ГАММА</c:v>
                  </c:pt>
                  <c:pt idx="17">
                    <c:v>ГАММА</c:v>
                  </c:pt>
                  <c:pt idx="18">
                    <c:v>ГАММА</c:v>
                  </c:pt>
                  <c:pt idx="19">
                    <c:v>ГАММА</c:v>
                  </c:pt>
                  <c:pt idx="20">
                    <c:v>ГАММА</c:v>
                  </c:pt>
                  <c:pt idx="21">
                    <c:v>ГАММА</c:v>
                  </c:pt>
                  <c:pt idx="22">
                    <c:v>ГАММА</c:v>
                  </c:pt>
                  <c:pt idx="23">
                    <c:v>ГАММА</c:v>
                  </c:pt>
                  <c:pt idx="24">
                    <c:v>ГАММА</c:v>
                  </c:pt>
                  <c:pt idx="25">
                    <c:v>ГАММА</c:v>
                  </c:pt>
                  <c:pt idx="26">
                    <c:v>ГАММА</c:v>
                  </c:pt>
                  <c:pt idx="27">
                    <c:v>ГАММА</c:v>
                  </c:pt>
                  <c:pt idx="28">
                    <c:v>ГАММА</c:v>
                  </c:pt>
                  <c:pt idx="29">
                    <c:v>ГАММА</c:v>
                  </c:pt>
                  <c:pt idx="30">
                    <c:v>ГАММА</c:v>
                  </c:pt>
                  <c:pt idx="31">
                    <c:v>ГАММА</c:v>
                  </c:pt>
                </c:lvl>
                <c:lvl>
                  <c:pt idx="0">
                    <c:v>М 985 СС</c:v>
                  </c:pt>
                  <c:pt idx="1">
                    <c:v>М 985 СС</c:v>
                  </c:pt>
                  <c:pt idx="2">
                    <c:v>М 057 УТ</c:v>
                  </c:pt>
                  <c:pt idx="3">
                    <c:v>Н 424 МТ</c:v>
                  </c:pt>
                  <c:pt idx="4">
                    <c:v>Н 424 МТ</c:v>
                  </c:pt>
                  <c:pt idx="5">
                    <c:v>Н 554 ВУ</c:v>
                  </c:pt>
                  <c:pt idx="6">
                    <c:v>С 479 ВН</c:v>
                  </c:pt>
                  <c:pt idx="7">
                    <c:v>С 441 ВН</c:v>
                  </c:pt>
                  <c:pt idx="8">
                    <c:v>С 278 ВН</c:v>
                  </c:pt>
                  <c:pt idx="9">
                    <c:v>М 985 СС</c:v>
                  </c:pt>
                  <c:pt idx="10">
                    <c:v>М 985 СС</c:v>
                  </c:pt>
                  <c:pt idx="11">
                    <c:v>Н 554 ВУ</c:v>
                  </c:pt>
                  <c:pt idx="12">
                    <c:v>С 278 ВН</c:v>
                  </c:pt>
                  <c:pt idx="13">
                    <c:v>С 479 ВН</c:v>
                  </c:pt>
                  <c:pt idx="14">
                    <c:v>С 441 ВН</c:v>
                  </c:pt>
                  <c:pt idx="15">
                    <c:v>М 057 УТ</c:v>
                  </c:pt>
                  <c:pt idx="16">
                    <c:v>М 985 СС</c:v>
                  </c:pt>
                  <c:pt idx="17">
                    <c:v>М 985 СС</c:v>
                  </c:pt>
                  <c:pt idx="18">
                    <c:v>Н 554 ВУ</c:v>
                  </c:pt>
                  <c:pt idx="19">
                    <c:v>С 479 ВН</c:v>
                  </c:pt>
                  <c:pt idx="20">
                    <c:v>С 441 ВН</c:v>
                  </c:pt>
                  <c:pt idx="21">
                    <c:v>М 057 УТ</c:v>
                  </c:pt>
                  <c:pt idx="22">
                    <c:v>М 985 СС</c:v>
                  </c:pt>
                  <c:pt idx="23">
                    <c:v>Н 554 ВУ</c:v>
                  </c:pt>
                  <c:pt idx="24">
                    <c:v>С 278 ВН</c:v>
                  </c:pt>
                  <c:pt idx="25">
                    <c:v>М 057 УТ</c:v>
                  </c:pt>
                  <c:pt idx="26">
                    <c:v>С 479 ВН</c:v>
                  </c:pt>
                  <c:pt idx="27">
                    <c:v>С 441 ВН</c:v>
                  </c:pt>
                  <c:pt idx="28">
                    <c:v>С 278 ВН</c:v>
                  </c:pt>
                  <c:pt idx="29">
                    <c:v>М 985 СС</c:v>
                  </c:pt>
                  <c:pt idx="30">
                    <c:v>М 985 СС</c:v>
                  </c:pt>
                  <c:pt idx="31">
                    <c:v>Н 554 ВУ</c:v>
                  </c:pt>
                </c:lvl>
                <c:lvl>
                  <c:pt idx="0">
                    <c:v>Эко-ПЛАНТ</c:v>
                  </c:pt>
                  <c:pt idx="1">
                    <c:v>Эко-ПЛАНТ</c:v>
                  </c:pt>
                  <c:pt idx="2">
                    <c:v>Эко-ПЛАНТ</c:v>
                  </c:pt>
                  <c:pt idx="3">
                    <c:v>Эко-ПЛАНТ</c:v>
                  </c:pt>
                  <c:pt idx="4">
                    <c:v>Эко-ПЛАНТ</c:v>
                  </c:pt>
                  <c:pt idx="5">
                    <c:v>Эко-ПЛАНТ</c:v>
                  </c:pt>
                  <c:pt idx="6">
                    <c:v>Эко-ПЛАНТ</c:v>
                  </c:pt>
                  <c:pt idx="7">
                    <c:v>Эко-ПЛАНТ</c:v>
                  </c:pt>
                  <c:pt idx="8">
                    <c:v>Эко-ПЛАНТ</c:v>
                  </c:pt>
                  <c:pt idx="9">
                    <c:v>Эко-ПЛАНТ</c:v>
                  </c:pt>
                  <c:pt idx="10">
                    <c:v>Эко-ПЛАНТ</c:v>
                  </c:pt>
                  <c:pt idx="11">
                    <c:v>Эко-ПЛАНТ</c:v>
                  </c:pt>
                  <c:pt idx="12">
                    <c:v>Эко-ПЛАНТ</c:v>
                  </c:pt>
                  <c:pt idx="13">
                    <c:v>Эко-ПЛАНТ</c:v>
                  </c:pt>
                  <c:pt idx="14">
                    <c:v>Эко-ПЛАНТ</c:v>
                  </c:pt>
                  <c:pt idx="15">
                    <c:v>Эко-ПЛАНТ</c:v>
                  </c:pt>
                  <c:pt idx="16">
                    <c:v>Эко-ПЛАНТ</c:v>
                  </c:pt>
                  <c:pt idx="17">
                    <c:v>Эко-ПЛАНТ</c:v>
                  </c:pt>
                  <c:pt idx="18">
                    <c:v>Эко-ПЛАНТ</c:v>
                  </c:pt>
                  <c:pt idx="19">
                    <c:v>Эко-ПЛАНТ</c:v>
                  </c:pt>
                  <c:pt idx="20">
                    <c:v>Эко-ПЛАНТ</c:v>
                  </c:pt>
                  <c:pt idx="21">
                    <c:v>Эко-ПЛАНТ</c:v>
                  </c:pt>
                  <c:pt idx="22">
                    <c:v>Эко-ПЛАНТ</c:v>
                  </c:pt>
                  <c:pt idx="23">
                    <c:v>Эко-ПЛАНТ</c:v>
                  </c:pt>
                  <c:pt idx="24">
                    <c:v>Эко-ПЛАНТ</c:v>
                  </c:pt>
                  <c:pt idx="25">
                    <c:v>Эко-ПЛАНТ</c:v>
                  </c:pt>
                  <c:pt idx="26">
                    <c:v>Эко-ПЛАНТ</c:v>
                  </c:pt>
                  <c:pt idx="27">
                    <c:v>Эко-ПЛАНТ</c:v>
                  </c:pt>
                  <c:pt idx="28">
                    <c:v>Эко-ПЛАНТ</c:v>
                  </c:pt>
                  <c:pt idx="29">
                    <c:v>Эко-ПЛАНТ</c:v>
                  </c:pt>
                  <c:pt idx="30">
                    <c:v>Эко-ПЛАНТ</c:v>
                  </c:pt>
                  <c:pt idx="31">
                    <c:v>Эко-ПЛАНТ</c:v>
                  </c:pt>
                </c:lvl>
                <c:lvl>
                  <c:pt idx="0">
                    <c:v>0</c:v>
                  </c:pt>
                  <c:pt idx="1">
                    <c:v>0,1</c:v>
                  </c:pt>
                  <c:pt idx="2">
                    <c:v>5,3</c:v>
                  </c:pt>
                  <c:pt idx="3">
                    <c:v>5,4</c:v>
                  </c:pt>
                  <c:pt idx="4">
                    <c:v>5,5</c:v>
                  </c:pt>
                  <c:pt idx="5">
                    <c:v>6,2</c:v>
                  </c:pt>
                  <c:pt idx="6">
                    <c:v>6,4</c:v>
                  </c:pt>
                  <c:pt idx="7">
                    <c:v>6,5</c:v>
                  </c:pt>
                  <c:pt idx="8">
                    <c:v>7,1</c:v>
                  </c:pt>
                  <c:pt idx="9">
                    <c:v>8,2</c:v>
                  </c:pt>
                  <c:pt idx="10">
                    <c:v>9,1</c:v>
                  </c:pt>
                  <c:pt idx="11">
                    <c:v>10,2</c:v>
                  </c:pt>
                  <c:pt idx="12">
                    <c:v>10,5</c:v>
                  </c:pt>
                  <c:pt idx="13">
                    <c:v>10,5</c:v>
                  </c:pt>
                  <c:pt idx="14">
                    <c:v>11,3</c:v>
                  </c:pt>
                  <c:pt idx="15">
                    <c:v>11,4</c:v>
                  </c:pt>
                  <c:pt idx="16">
                    <c:v>13,1</c:v>
                  </c:pt>
                  <c:pt idx="17">
                    <c:v>14</c:v>
                  </c:pt>
                  <c:pt idx="18">
                    <c:v>14,4</c:v>
                  </c:pt>
                  <c:pt idx="19">
                    <c:v>15,1</c:v>
                  </c:pt>
                  <c:pt idx="20">
                    <c:v>15,2</c:v>
                  </c:pt>
                  <c:pt idx="21">
                    <c:v>15,4</c:v>
                  </c:pt>
                  <c:pt idx="22">
                    <c:v>18,2</c:v>
                  </c:pt>
                  <c:pt idx="23">
                    <c:v>19,1</c:v>
                  </c:pt>
                  <c:pt idx="24">
                    <c:v>19,3</c:v>
                  </c:pt>
                  <c:pt idx="25">
                    <c:v>19,3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22,3</c:v>
                  </c:pt>
                  <c:pt idx="29">
                    <c:v>22,4</c:v>
                  </c:pt>
                  <c:pt idx="30">
                    <c:v>22,5</c:v>
                  </c:pt>
                  <c:pt idx="31">
                    <c:v>23,1</c:v>
                  </c:pt>
                </c:lvl>
                <c:lvl>
                  <c:pt idx="0">
                    <c:v>45414</c:v>
                  </c:pt>
                  <c:pt idx="1">
                    <c:v>45414</c:v>
                  </c:pt>
                  <c:pt idx="2">
                    <c:v>45414</c:v>
                  </c:pt>
                  <c:pt idx="3">
                    <c:v>45414</c:v>
                  </c:pt>
                  <c:pt idx="4">
                    <c:v>45414</c:v>
                  </c:pt>
                  <c:pt idx="5">
                    <c:v>45414</c:v>
                  </c:pt>
                  <c:pt idx="6">
                    <c:v>45414</c:v>
                  </c:pt>
                  <c:pt idx="7">
                    <c:v>45414</c:v>
                  </c:pt>
                  <c:pt idx="8">
                    <c:v>45414</c:v>
                  </c:pt>
                  <c:pt idx="9">
                    <c:v>45414</c:v>
                  </c:pt>
                  <c:pt idx="10">
                    <c:v>45414</c:v>
                  </c:pt>
                  <c:pt idx="11">
                    <c:v>45414</c:v>
                  </c:pt>
                  <c:pt idx="12">
                    <c:v>45414</c:v>
                  </c:pt>
                  <c:pt idx="13">
                    <c:v>45414</c:v>
                  </c:pt>
                  <c:pt idx="14">
                    <c:v>45414</c:v>
                  </c:pt>
                  <c:pt idx="15">
                    <c:v>45414</c:v>
                  </c:pt>
                  <c:pt idx="16">
                    <c:v>45414</c:v>
                  </c:pt>
                  <c:pt idx="17">
                    <c:v>45414</c:v>
                  </c:pt>
                  <c:pt idx="18">
                    <c:v>45414</c:v>
                  </c:pt>
                  <c:pt idx="19">
                    <c:v>45414</c:v>
                  </c:pt>
                  <c:pt idx="20">
                    <c:v>45414</c:v>
                  </c:pt>
                  <c:pt idx="21">
                    <c:v>45414</c:v>
                  </c:pt>
                  <c:pt idx="22">
                    <c:v>45414</c:v>
                  </c:pt>
                  <c:pt idx="23">
                    <c:v>45414</c:v>
                  </c:pt>
                  <c:pt idx="24">
                    <c:v>45414</c:v>
                  </c:pt>
                  <c:pt idx="25">
                    <c:v>45414</c:v>
                  </c:pt>
                  <c:pt idx="26">
                    <c:v>45414</c:v>
                  </c:pt>
                  <c:pt idx="27">
                    <c:v>45414</c:v>
                  </c:pt>
                  <c:pt idx="28">
                    <c:v>45414</c:v>
                  </c:pt>
                  <c:pt idx="29">
                    <c:v>45414</c:v>
                  </c:pt>
                  <c:pt idx="30">
                    <c:v>45414</c:v>
                  </c:pt>
                  <c:pt idx="31">
                    <c:v>45414</c:v>
                  </c:pt>
                </c:lvl>
              </c:multiLvlStrCache>
            </c:multiLvlStrRef>
          </c:cat>
          <c:val>
            <c:numRef>
              <c:f>[1]ВЫВОЗ!$G$2604:$G$2635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2-79BF-4D4F-877C-8FAE008C8474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[1]ВЫВОЗ!$A$2604:$E$2635</c:f>
              <c:multiLvlStrCache>
                <c:ptCount val="32"/>
                <c:lvl>
                  <c:pt idx="0">
                    <c:v>ГАММА</c:v>
                  </c:pt>
                  <c:pt idx="1">
                    <c:v>ГАММА</c:v>
                  </c:pt>
                  <c:pt idx="2">
                    <c:v>ГАММА</c:v>
                  </c:pt>
                  <c:pt idx="3">
                    <c:v>ГАММА</c:v>
                  </c:pt>
                  <c:pt idx="4">
                    <c:v>ГАММА</c:v>
                  </c:pt>
                  <c:pt idx="5">
                    <c:v>ГАММА</c:v>
                  </c:pt>
                  <c:pt idx="6">
                    <c:v>ГАММА</c:v>
                  </c:pt>
                  <c:pt idx="7">
                    <c:v>ГАММА</c:v>
                  </c:pt>
                  <c:pt idx="8">
                    <c:v>ГАММА</c:v>
                  </c:pt>
                  <c:pt idx="9">
                    <c:v>ГАММА</c:v>
                  </c:pt>
                  <c:pt idx="10">
                    <c:v>ГАММА</c:v>
                  </c:pt>
                  <c:pt idx="11">
                    <c:v>ГАММА</c:v>
                  </c:pt>
                  <c:pt idx="12">
                    <c:v>ГАММА</c:v>
                  </c:pt>
                  <c:pt idx="13">
                    <c:v>ГАММА</c:v>
                  </c:pt>
                  <c:pt idx="14">
                    <c:v>ГАММА</c:v>
                  </c:pt>
                  <c:pt idx="15">
                    <c:v>ГАММА</c:v>
                  </c:pt>
                  <c:pt idx="16">
                    <c:v>ГАММА</c:v>
                  </c:pt>
                  <c:pt idx="17">
                    <c:v>ГАММА</c:v>
                  </c:pt>
                  <c:pt idx="18">
                    <c:v>ГАММА</c:v>
                  </c:pt>
                  <c:pt idx="19">
                    <c:v>ГАММА</c:v>
                  </c:pt>
                  <c:pt idx="20">
                    <c:v>ГАММА</c:v>
                  </c:pt>
                  <c:pt idx="21">
                    <c:v>ГАММА</c:v>
                  </c:pt>
                  <c:pt idx="22">
                    <c:v>ГАММА</c:v>
                  </c:pt>
                  <c:pt idx="23">
                    <c:v>ГАММА</c:v>
                  </c:pt>
                  <c:pt idx="24">
                    <c:v>ГАММА</c:v>
                  </c:pt>
                  <c:pt idx="25">
                    <c:v>ГАММА</c:v>
                  </c:pt>
                  <c:pt idx="26">
                    <c:v>ГАММА</c:v>
                  </c:pt>
                  <c:pt idx="27">
                    <c:v>ГАММА</c:v>
                  </c:pt>
                  <c:pt idx="28">
                    <c:v>ГАММА</c:v>
                  </c:pt>
                  <c:pt idx="29">
                    <c:v>ГАММА</c:v>
                  </c:pt>
                  <c:pt idx="30">
                    <c:v>ГАММА</c:v>
                  </c:pt>
                  <c:pt idx="31">
                    <c:v>ГАММА</c:v>
                  </c:pt>
                </c:lvl>
                <c:lvl>
                  <c:pt idx="0">
                    <c:v>М 985 СС</c:v>
                  </c:pt>
                  <c:pt idx="1">
                    <c:v>М 985 СС</c:v>
                  </c:pt>
                  <c:pt idx="2">
                    <c:v>М 057 УТ</c:v>
                  </c:pt>
                  <c:pt idx="3">
                    <c:v>Н 424 МТ</c:v>
                  </c:pt>
                  <c:pt idx="4">
                    <c:v>Н 424 МТ</c:v>
                  </c:pt>
                  <c:pt idx="5">
                    <c:v>Н 554 ВУ</c:v>
                  </c:pt>
                  <c:pt idx="6">
                    <c:v>С 479 ВН</c:v>
                  </c:pt>
                  <c:pt idx="7">
                    <c:v>С 441 ВН</c:v>
                  </c:pt>
                  <c:pt idx="8">
                    <c:v>С 278 ВН</c:v>
                  </c:pt>
                  <c:pt idx="9">
                    <c:v>М 985 СС</c:v>
                  </c:pt>
                  <c:pt idx="10">
                    <c:v>М 985 СС</c:v>
                  </c:pt>
                  <c:pt idx="11">
                    <c:v>Н 554 ВУ</c:v>
                  </c:pt>
                  <c:pt idx="12">
                    <c:v>С 278 ВН</c:v>
                  </c:pt>
                  <c:pt idx="13">
                    <c:v>С 479 ВН</c:v>
                  </c:pt>
                  <c:pt idx="14">
                    <c:v>С 441 ВН</c:v>
                  </c:pt>
                  <c:pt idx="15">
                    <c:v>М 057 УТ</c:v>
                  </c:pt>
                  <c:pt idx="16">
                    <c:v>М 985 СС</c:v>
                  </c:pt>
                  <c:pt idx="17">
                    <c:v>М 985 СС</c:v>
                  </c:pt>
                  <c:pt idx="18">
                    <c:v>Н 554 ВУ</c:v>
                  </c:pt>
                  <c:pt idx="19">
                    <c:v>С 479 ВН</c:v>
                  </c:pt>
                  <c:pt idx="20">
                    <c:v>С 441 ВН</c:v>
                  </c:pt>
                  <c:pt idx="21">
                    <c:v>М 057 УТ</c:v>
                  </c:pt>
                  <c:pt idx="22">
                    <c:v>М 985 СС</c:v>
                  </c:pt>
                  <c:pt idx="23">
                    <c:v>Н 554 ВУ</c:v>
                  </c:pt>
                  <c:pt idx="24">
                    <c:v>С 278 ВН</c:v>
                  </c:pt>
                  <c:pt idx="25">
                    <c:v>М 057 УТ</c:v>
                  </c:pt>
                  <c:pt idx="26">
                    <c:v>С 479 ВН</c:v>
                  </c:pt>
                  <c:pt idx="27">
                    <c:v>С 441 ВН</c:v>
                  </c:pt>
                  <c:pt idx="28">
                    <c:v>С 278 ВН</c:v>
                  </c:pt>
                  <c:pt idx="29">
                    <c:v>М 985 СС</c:v>
                  </c:pt>
                  <c:pt idx="30">
                    <c:v>М 985 СС</c:v>
                  </c:pt>
                  <c:pt idx="31">
                    <c:v>Н 554 ВУ</c:v>
                  </c:pt>
                </c:lvl>
                <c:lvl>
                  <c:pt idx="0">
                    <c:v>Эко-ПЛАНТ</c:v>
                  </c:pt>
                  <c:pt idx="1">
                    <c:v>Эко-ПЛАНТ</c:v>
                  </c:pt>
                  <c:pt idx="2">
                    <c:v>Эко-ПЛАНТ</c:v>
                  </c:pt>
                  <c:pt idx="3">
                    <c:v>Эко-ПЛАНТ</c:v>
                  </c:pt>
                  <c:pt idx="4">
                    <c:v>Эко-ПЛАНТ</c:v>
                  </c:pt>
                  <c:pt idx="5">
                    <c:v>Эко-ПЛАНТ</c:v>
                  </c:pt>
                  <c:pt idx="6">
                    <c:v>Эко-ПЛАНТ</c:v>
                  </c:pt>
                  <c:pt idx="7">
                    <c:v>Эко-ПЛАНТ</c:v>
                  </c:pt>
                  <c:pt idx="8">
                    <c:v>Эко-ПЛАНТ</c:v>
                  </c:pt>
                  <c:pt idx="9">
                    <c:v>Эко-ПЛАНТ</c:v>
                  </c:pt>
                  <c:pt idx="10">
                    <c:v>Эко-ПЛАНТ</c:v>
                  </c:pt>
                  <c:pt idx="11">
                    <c:v>Эко-ПЛАНТ</c:v>
                  </c:pt>
                  <c:pt idx="12">
                    <c:v>Эко-ПЛАНТ</c:v>
                  </c:pt>
                  <c:pt idx="13">
                    <c:v>Эко-ПЛАНТ</c:v>
                  </c:pt>
                  <c:pt idx="14">
                    <c:v>Эко-ПЛАНТ</c:v>
                  </c:pt>
                  <c:pt idx="15">
                    <c:v>Эко-ПЛАНТ</c:v>
                  </c:pt>
                  <c:pt idx="16">
                    <c:v>Эко-ПЛАНТ</c:v>
                  </c:pt>
                  <c:pt idx="17">
                    <c:v>Эко-ПЛАНТ</c:v>
                  </c:pt>
                  <c:pt idx="18">
                    <c:v>Эко-ПЛАНТ</c:v>
                  </c:pt>
                  <c:pt idx="19">
                    <c:v>Эко-ПЛАНТ</c:v>
                  </c:pt>
                  <c:pt idx="20">
                    <c:v>Эко-ПЛАНТ</c:v>
                  </c:pt>
                  <c:pt idx="21">
                    <c:v>Эко-ПЛАНТ</c:v>
                  </c:pt>
                  <c:pt idx="22">
                    <c:v>Эко-ПЛАНТ</c:v>
                  </c:pt>
                  <c:pt idx="23">
                    <c:v>Эко-ПЛАНТ</c:v>
                  </c:pt>
                  <c:pt idx="24">
                    <c:v>Эко-ПЛАНТ</c:v>
                  </c:pt>
                  <c:pt idx="25">
                    <c:v>Эко-ПЛАНТ</c:v>
                  </c:pt>
                  <c:pt idx="26">
                    <c:v>Эко-ПЛАНТ</c:v>
                  </c:pt>
                  <c:pt idx="27">
                    <c:v>Эко-ПЛАНТ</c:v>
                  </c:pt>
                  <c:pt idx="28">
                    <c:v>Эко-ПЛАНТ</c:v>
                  </c:pt>
                  <c:pt idx="29">
                    <c:v>Эко-ПЛАНТ</c:v>
                  </c:pt>
                  <c:pt idx="30">
                    <c:v>Эко-ПЛАНТ</c:v>
                  </c:pt>
                  <c:pt idx="31">
                    <c:v>Эко-ПЛАНТ</c:v>
                  </c:pt>
                </c:lvl>
                <c:lvl>
                  <c:pt idx="0">
                    <c:v>0</c:v>
                  </c:pt>
                  <c:pt idx="1">
                    <c:v>0,1</c:v>
                  </c:pt>
                  <c:pt idx="2">
                    <c:v>5,3</c:v>
                  </c:pt>
                  <c:pt idx="3">
                    <c:v>5,4</c:v>
                  </c:pt>
                  <c:pt idx="4">
                    <c:v>5,5</c:v>
                  </c:pt>
                  <c:pt idx="5">
                    <c:v>6,2</c:v>
                  </c:pt>
                  <c:pt idx="6">
                    <c:v>6,4</c:v>
                  </c:pt>
                  <c:pt idx="7">
                    <c:v>6,5</c:v>
                  </c:pt>
                  <c:pt idx="8">
                    <c:v>7,1</c:v>
                  </c:pt>
                  <c:pt idx="9">
                    <c:v>8,2</c:v>
                  </c:pt>
                  <c:pt idx="10">
                    <c:v>9,1</c:v>
                  </c:pt>
                  <c:pt idx="11">
                    <c:v>10,2</c:v>
                  </c:pt>
                  <c:pt idx="12">
                    <c:v>10,5</c:v>
                  </c:pt>
                  <c:pt idx="13">
                    <c:v>10,5</c:v>
                  </c:pt>
                  <c:pt idx="14">
                    <c:v>11,3</c:v>
                  </c:pt>
                  <c:pt idx="15">
                    <c:v>11,4</c:v>
                  </c:pt>
                  <c:pt idx="16">
                    <c:v>13,1</c:v>
                  </c:pt>
                  <c:pt idx="17">
                    <c:v>14</c:v>
                  </c:pt>
                  <c:pt idx="18">
                    <c:v>14,4</c:v>
                  </c:pt>
                  <c:pt idx="19">
                    <c:v>15,1</c:v>
                  </c:pt>
                  <c:pt idx="20">
                    <c:v>15,2</c:v>
                  </c:pt>
                  <c:pt idx="21">
                    <c:v>15,4</c:v>
                  </c:pt>
                  <c:pt idx="22">
                    <c:v>18,2</c:v>
                  </c:pt>
                  <c:pt idx="23">
                    <c:v>19,1</c:v>
                  </c:pt>
                  <c:pt idx="24">
                    <c:v>19,3</c:v>
                  </c:pt>
                  <c:pt idx="25">
                    <c:v>19,3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22,3</c:v>
                  </c:pt>
                  <c:pt idx="29">
                    <c:v>22,4</c:v>
                  </c:pt>
                  <c:pt idx="30">
                    <c:v>22,5</c:v>
                  </c:pt>
                  <c:pt idx="31">
                    <c:v>23,1</c:v>
                  </c:pt>
                </c:lvl>
                <c:lvl>
                  <c:pt idx="0">
                    <c:v>45414</c:v>
                  </c:pt>
                  <c:pt idx="1">
                    <c:v>45414</c:v>
                  </c:pt>
                  <c:pt idx="2">
                    <c:v>45414</c:v>
                  </c:pt>
                  <c:pt idx="3">
                    <c:v>45414</c:v>
                  </c:pt>
                  <c:pt idx="4">
                    <c:v>45414</c:v>
                  </c:pt>
                  <c:pt idx="5">
                    <c:v>45414</c:v>
                  </c:pt>
                  <c:pt idx="6">
                    <c:v>45414</c:v>
                  </c:pt>
                  <c:pt idx="7">
                    <c:v>45414</c:v>
                  </c:pt>
                  <c:pt idx="8">
                    <c:v>45414</c:v>
                  </c:pt>
                  <c:pt idx="9">
                    <c:v>45414</c:v>
                  </c:pt>
                  <c:pt idx="10">
                    <c:v>45414</c:v>
                  </c:pt>
                  <c:pt idx="11">
                    <c:v>45414</c:v>
                  </c:pt>
                  <c:pt idx="12">
                    <c:v>45414</c:v>
                  </c:pt>
                  <c:pt idx="13">
                    <c:v>45414</c:v>
                  </c:pt>
                  <c:pt idx="14">
                    <c:v>45414</c:v>
                  </c:pt>
                  <c:pt idx="15">
                    <c:v>45414</c:v>
                  </c:pt>
                  <c:pt idx="16">
                    <c:v>45414</c:v>
                  </c:pt>
                  <c:pt idx="17">
                    <c:v>45414</c:v>
                  </c:pt>
                  <c:pt idx="18">
                    <c:v>45414</c:v>
                  </c:pt>
                  <c:pt idx="19">
                    <c:v>45414</c:v>
                  </c:pt>
                  <c:pt idx="20">
                    <c:v>45414</c:v>
                  </c:pt>
                  <c:pt idx="21">
                    <c:v>45414</c:v>
                  </c:pt>
                  <c:pt idx="22">
                    <c:v>45414</c:v>
                  </c:pt>
                  <c:pt idx="23">
                    <c:v>45414</c:v>
                  </c:pt>
                  <c:pt idx="24">
                    <c:v>45414</c:v>
                  </c:pt>
                  <c:pt idx="25">
                    <c:v>45414</c:v>
                  </c:pt>
                  <c:pt idx="26">
                    <c:v>45414</c:v>
                  </c:pt>
                  <c:pt idx="27">
                    <c:v>45414</c:v>
                  </c:pt>
                  <c:pt idx="28">
                    <c:v>45414</c:v>
                  </c:pt>
                  <c:pt idx="29">
                    <c:v>45414</c:v>
                  </c:pt>
                  <c:pt idx="30">
                    <c:v>45414</c:v>
                  </c:pt>
                  <c:pt idx="31">
                    <c:v>45414</c:v>
                  </c:pt>
                </c:lvl>
              </c:multiLvlStrCache>
            </c:multiLvlStrRef>
          </c:cat>
          <c:val>
            <c:numRef>
              <c:f>[1]ВЫВОЗ!$H$2604:$H$2635</c:f>
              <c:numCache>
                <c:formatCode>General</c:formatCode>
                <c:ptCount val="32"/>
              </c:numCache>
            </c:numRef>
          </c:val>
          <c:extLst>
            <c:ext xmlns:c16="http://schemas.microsoft.com/office/drawing/2014/chart" uri="{C3380CC4-5D6E-409C-BE32-E72D297353CC}">
              <c16:uniqueId val="{00000003-79BF-4D4F-877C-8FAE008C8474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[1]ВЫВОЗ!$A$2604:$E$2635</c:f>
              <c:multiLvlStrCache>
                <c:ptCount val="32"/>
                <c:lvl>
                  <c:pt idx="0">
                    <c:v>ГАММА</c:v>
                  </c:pt>
                  <c:pt idx="1">
                    <c:v>ГАММА</c:v>
                  </c:pt>
                  <c:pt idx="2">
                    <c:v>ГАММА</c:v>
                  </c:pt>
                  <c:pt idx="3">
                    <c:v>ГАММА</c:v>
                  </c:pt>
                  <c:pt idx="4">
                    <c:v>ГАММА</c:v>
                  </c:pt>
                  <c:pt idx="5">
                    <c:v>ГАММА</c:v>
                  </c:pt>
                  <c:pt idx="6">
                    <c:v>ГАММА</c:v>
                  </c:pt>
                  <c:pt idx="7">
                    <c:v>ГАММА</c:v>
                  </c:pt>
                  <c:pt idx="8">
                    <c:v>ГАММА</c:v>
                  </c:pt>
                  <c:pt idx="9">
                    <c:v>ГАММА</c:v>
                  </c:pt>
                  <c:pt idx="10">
                    <c:v>ГАММА</c:v>
                  </c:pt>
                  <c:pt idx="11">
                    <c:v>ГАММА</c:v>
                  </c:pt>
                  <c:pt idx="12">
                    <c:v>ГАММА</c:v>
                  </c:pt>
                  <c:pt idx="13">
                    <c:v>ГАММА</c:v>
                  </c:pt>
                  <c:pt idx="14">
                    <c:v>ГАММА</c:v>
                  </c:pt>
                  <c:pt idx="15">
                    <c:v>ГАММА</c:v>
                  </c:pt>
                  <c:pt idx="16">
                    <c:v>ГАММА</c:v>
                  </c:pt>
                  <c:pt idx="17">
                    <c:v>ГАММА</c:v>
                  </c:pt>
                  <c:pt idx="18">
                    <c:v>ГАММА</c:v>
                  </c:pt>
                  <c:pt idx="19">
                    <c:v>ГАММА</c:v>
                  </c:pt>
                  <c:pt idx="20">
                    <c:v>ГАММА</c:v>
                  </c:pt>
                  <c:pt idx="21">
                    <c:v>ГАММА</c:v>
                  </c:pt>
                  <c:pt idx="22">
                    <c:v>ГАММА</c:v>
                  </c:pt>
                  <c:pt idx="23">
                    <c:v>ГАММА</c:v>
                  </c:pt>
                  <c:pt idx="24">
                    <c:v>ГАММА</c:v>
                  </c:pt>
                  <c:pt idx="25">
                    <c:v>ГАММА</c:v>
                  </c:pt>
                  <c:pt idx="26">
                    <c:v>ГАММА</c:v>
                  </c:pt>
                  <c:pt idx="27">
                    <c:v>ГАММА</c:v>
                  </c:pt>
                  <c:pt idx="28">
                    <c:v>ГАММА</c:v>
                  </c:pt>
                  <c:pt idx="29">
                    <c:v>ГАММА</c:v>
                  </c:pt>
                  <c:pt idx="30">
                    <c:v>ГАММА</c:v>
                  </c:pt>
                  <c:pt idx="31">
                    <c:v>ГАММА</c:v>
                  </c:pt>
                </c:lvl>
                <c:lvl>
                  <c:pt idx="0">
                    <c:v>М 985 СС</c:v>
                  </c:pt>
                  <c:pt idx="1">
                    <c:v>М 985 СС</c:v>
                  </c:pt>
                  <c:pt idx="2">
                    <c:v>М 057 УТ</c:v>
                  </c:pt>
                  <c:pt idx="3">
                    <c:v>Н 424 МТ</c:v>
                  </c:pt>
                  <c:pt idx="4">
                    <c:v>Н 424 МТ</c:v>
                  </c:pt>
                  <c:pt idx="5">
                    <c:v>Н 554 ВУ</c:v>
                  </c:pt>
                  <c:pt idx="6">
                    <c:v>С 479 ВН</c:v>
                  </c:pt>
                  <c:pt idx="7">
                    <c:v>С 441 ВН</c:v>
                  </c:pt>
                  <c:pt idx="8">
                    <c:v>С 278 ВН</c:v>
                  </c:pt>
                  <c:pt idx="9">
                    <c:v>М 985 СС</c:v>
                  </c:pt>
                  <c:pt idx="10">
                    <c:v>М 985 СС</c:v>
                  </c:pt>
                  <c:pt idx="11">
                    <c:v>Н 554 ВУ</c:v>
                  </c:pt>
                  <c:pt idx="12">
                    <c:v>С 278 ВН</c:v>
                  </c:pt>
                  <c:pt idx="13">
                    <c:v>С 479 ВН</c:v>
                  </c:pt>
                  <c:pt idx="14">
                    <c:v>С 441 ВН</c:v>
                  </c:pt>
                  <c:pt idx="15">
                    <c:v>М 057 УТ</c:v>
                  </c:pt>
                  <c:pt idx="16">
                    <c:v>М 985 СС</c:v>
                  </c:pt>
                  <c:pt idx="17">
                    <c:v>М 985 СС</c:v>
                  </c:pt>
                  <c:pt idx="18">
                    <c:v>Н 554 ВУ</c:v>
                  </c:pt>
                  <c:pt idx="19">
                    <c:v>С 479 ВН</c:v>
                  </c:pt>
                  <c:pt idx="20">
                    <c:v>С 441 ВН</c:v>
                  </c:pt>
                  <c:pt idx="21">
                    <c:v>М 057 УТ</c:v>
                  </c:pt>
                  <c:pt idx="22">
                    <c:v>М 985 СС</c:v>
                  </c:pt>
                  <c:pt idx="23">
                    <c:v>Н 554 ВУ</c:v>
                  </c:pt>
                  <c:pt idx="24">
                    <c:v>С 278 ВН</c:v>
                  </c:pt>
                  <c:pt idx="25">
                    <c:v>М 057 УТ</c:v>
                  </c:pt>
                  <c:pt idx="26">
                    <c:v>С 479 ВН</c:v>
                  </c:pt>
                  <c:pt idx="27">
                    <c:v>С 441 ВН</c:v>
                  </c:pt>
                  <c:pt idx="28">
                    <c:v>С 278 ВН</c:v>
                  </c:pt>
                  <c:pt idx="29">
                    <c:v>М 985 СС</c:v>
                  </c:pt>
                  <c:pt idx="30">
                    <c:v>М 985 СС</c:v>
                  </c:pt>
                  <c:pt idx="31">
                    <c:v>Н 554 ВУ</c:v>
                  </c:pt>
                </c:lvl>
                <c:lvl>
                  <c:pt idx="0">
                    <c:v>Эко-ПЛАНТ</c:v>
                  </c:pt>
                  <c:pt idx="1">
                    <c:v>Эко-ПЛАНТ</c:v>
                  </c:pt>
                  <c:pt idx="2">
                    <c:v>Эко-ПЛАНТ</c:v>
                  </c:pt>
                  <c:pt idx="3">
                    <c:v>Эко-ПЛАНТ</c:v>
                  </c:pt>
                  <c:pt idx="4">
                    <c:v>Эко-ПЛАНТ</c:v>
                  </c:pt>
                  <c:pt idx="5">
                    <c:v>Эко-ПЛАНТ</c:v>
                  </c:pt>
                  <c:pt idx="6">
                    <c:v>Эко-ПЛАНТ</c:v>
                  </c:pt>
                  <c:pt idx="7">
                    <c:v>Эко-ПЛАНТ</c:v>
                  </c:pt>
                  <c:pt idx="8">
                    <c:v>Эко-ПЛАНТ</c:v>
                  </c:pt>
                  <c:pt idx="9">
                    <c:v>Эко-ПЛАНТ</c:v>
                  </c:pt>
                  <c:pt idx="10">
                    <c:v>Эко-ПЛАНТ</c:v>
                  </c:pt>
                  <c:pt idx="11">
                    <c:v>Эко-ПЛАНТ</c:v>
                  </c:pt>
                  <c:pt idx="12">
                    <c:v>Эко-ПЛАНТ</c:v>
                  </c:pt>
                  <c:pt idx="13">
                    <c:v>Эко-ПЛАНТ</c:v>
                  </c:pt>
                  <c:pt idx="14">
                    <c:v>Эко-ПЛАНТ</c:v>
                  </c:pt>
                  <c:pt idx="15">
                    <c:v>Эко-ПЛАНТ</c:v>
                  </c:pt>
                  <c:pt idx="16">
                    <c:v>Эко-ПЛАНТ</c:v>
                  </c:pt>
                  <c:pt idx="17">
                    <c:v>Эко-ПЛАНТ</c:v>
                  </c:pt>
                  <c:pt idx="18">
                    <c:v>Эко-ПЛАНТ</c:v>
                  </c:pt>
                  <c:pt idx="19">
                    <c:v>Эко-ПЛАНТ</c:v>
                  </c:pt>
                  <c:pt idx="20">
                    <c:v>Эко-ПЛАНТ</c:v>
                  </c:pt>
                  <c:pt idx="21">
                    <c:v>Эко-ПЛАНТ</c:v>
                  </c:pt>
                  <c:pt idx="22">
                    <c:v>Эко-ПЛАНТ</c:v>
                  </c:pt>
                  <c:pt idx="23">
                    <c:v>Эко-ПЛАНТ</c:v>
                  </c:pt>
                  <c:pt idx="24">
                    <c:v>Эко-ПЛАНТ</c:v>
                  </c:pt>
                  <c:pt idx="25">
                    <c:v>Эко-ПЛАНТ</c:v>
                  </c:pt>
                  <c:pt idx="26">
                    <c:v>Эко-ПЛАНТ</c:v>
                  </c:pt>
                  <c:pt idx="27">
                    <c:v>Эко-ПЛАНТ</c:v>
                  </c:pt>
                  <c:pt idx="28">
                    <c:v>Эко-ПЛАНТ</c:v>
                  </c:pt>
                  <c:pt idx="29">
                    <c:v>Эко-ПЛАНТ</c:v>
                  </c:pt>
                  <c:pt idx="30">
                    <c:v>Эко-ПЛАНТ</c:v>
                  </c:pt>
                  <c:pt idx="31">
                    <c:v>Эко-ПЛАНТ</c:v>
                  </c:pt>
                </c:lvl>
                <c:lvl>
                  <c:pt idx="0">
                    <c:v>0</c:v>
                  </c:pt>
                  <c:pt idx="1">
                    <c:v>0,1</c:v>
                  </c:pt>
                  <c:pt idx="2">
                    <c:v>5,3</c:v>
                  </c:pt>
                  <c:pt idx="3">
                    <c:v>5,4</c:v>
                  </c:pt>
                  <c:pt idx="4">
                    <c:v>5,5</c:v>
                  </c:pt>
                  <c:pt idx="5">
                    <c:v>6,2</c:v>
                  </c:pt>
                  <c:pt idx="6">
                    <c:v>6,4</c:v>
                  </c:pt>
                  <c:pt idx="7">
                    <c:v>6,5</c:v>
                  </c:pt>
                  <c:pt idx="8">
                    <c:v>7,1</c:v>
                  </c:pt>
                  <c:pt idx="9">
                    <c:v>8,2</c:v>
                  </c:pt>
                  <c:pt idx="10">
                    <c:v>9,1</c:v>
                  </c:pt>
                  <c:pt idx="11">
                    <c:v>10,2</c:v>
                  </c:pt>
                  <c:pt idx="12">
                    <c:v>10,5</c:v>
                  </c:pt>
                  <c:pt idx="13">
                    <c:v>10,5</c:v>
                  </c:pt>
                  <c:pt idx="14">
                    <c:v>11,3</c:v>
                  </c:pt>
                  <c:pt idx="15">
                    <c:v>11,4</c:v>
                  </c:pt>
                  <c:pt idx="16">
                    <c:v>13,1</c:v>
                  </c:pt>
                  <c:pt idx="17">
                    <c:v>14</c:v>
                  </c:pt>
                  <c:pt idx="18">
                    <c:v>14,4</c:v>
                  </c:pt>
                  <c:pt idx="19">
                    <c:v>15,1</c:v>
                  </c:pt>
                  <c:pt idx="20">
                    <c:v>15,2</c:v>
                  </c:pt>
                  <c:pt idx="21">
                    <c:v>15,4</c:v>
                  </c:pt>
                  <c:pt idx="22">
                    <c:v>18,2</c:v>
                  </c:pt>
                  <c:pt idx="23">
                    <c:v>19,1</c:v>
                  </c:pt>
                  <c:pt idx="24">
                    <c:v>19,3</c:v>
                  </c:pt>
                  <c:pt idx="25">
                    <c:v>19,3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22,3</c:v>
                  </c:pt>
                  <c:pt idx="29">
                    <c:v>22,4</c:v>
                  </c:pt>
                  <c:pt idx="30">
                    <c:v>22,5</c:v>
                  </c:pt>
                  <c:pt idx="31">
                    <c:v>23,1</c:v>
                  </c:pt>
                </c:lvl>
                <c:lvl>
                  <c:pt idx="0">
                    <c:v>45414</c:v>
                  </c:pt>
                  <c:pt idx="1">
                    <c:v>45414</c:v>
                  </c:pt>
                  <c:pt idx="2">
                    <c:v>45414</c:v>
                  </c:pt>
                  <c:pt idx="3">
                    <c:v>45414</c:v>
                  </c:pt>
                  <c:pt idx="4">
                    <c:v>45414</c:v>
                  </c:pt>
                  <c:pt idx="5">
                    <c:v>45414</c:v>
                  </c:pt>
                  <c:pt idx="6">
                    <c:v>45414</c:v>
                  </c:pt>
                  <c:pt idx="7">
                    <c:v>45414</c:v>
                  </c:pt>
                  <c:pt idx="8">
                    <c:v>45414</c:v>
                  </c:pt>
                  <c:pt idx="9">
                    <c:v>45414</c:v>
                  </c:pt>
                  <c:pt idx="10">
                    <c:v>45414</c:v>
                  </c:pt>
                  <c:pt idx="11">
                    <c:v>45414</c:v>
                  </c:pt>
                  <c:pt idx="12">
                    <c:v>45414</c:v>
                  </c:pt>
                  <c:pt idx="13">
                    <c:v>45414</c:v>
                  </c:pt>
                  <c:pt idx="14">
                    <c:v>45414</c:v>
                  </c:pt>
                  <c:pt idx="15">
                    <c:v>45414</c:v>
                  </c:pt>
                  <c:pt idx="16">
                    <c:v>45414</c:v>
                  </c:pt>
                  <c:pt idx="17">
                    <c:v>45414</c:v>
                  </c:pt>
                  <c:pt idx="18">
                    <c:v>45414</c:v>
                  </c:pt>
                  <c:pt idx="19">
                    <c:v>45414</c:v>
                  </c:pt>
                  <c:pt idx="20">
                    <c:v>45414</c:v>
                  </c:pt>
                  <c:pt idx="21">
                    <c:v>45414</c:v>
                  </c:pt>
                  <c:pt idx="22">
                    <c:v>45414</c:v>
                  </c:pt>
                  <c:pt idx="23">
                    <c:v>45414</c:v>
                  </c:pt>
                  <c:pt idx="24">
                    <c:v>45414</c:v>
                  </c:pt>
                  <c:pt idx="25">
                    <c:v>45414</c:v>
                  </c:pt>
                  <c:pt idx="26">
                    <c:v>45414</c:v>
                  </c:pt>
                  <c:pt idx="27">
                    <c:v>45414</c:v>
                  </c:pt>
                  <c:pt idx="28">
                    <c:v>45414</c:v>
                  </c:pt>
                  <c:pt idx="29">
                    <c:v>45414</c:v>
                  </c:pt>
                  <c:pt idx="30">
                    <c:v>45414</c:v>
                  </c:pt>
                  <c:pt idx="31">
                    <c:v>45414</c:v>
                  </c:pt>
                </c:lvl>
              </c:multiLvlStrCache>
            </c:multiLvlStrRef>
          </c:cat>
          <c:val>
            <c:numRef>
              <c:f>[1]ВЫВОЗ!$I$2604:$I$2635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BF-4D4F-877C-8FAE008C8474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[1]ВЫВОЗ!$A$2604:$E$2635</c:f>
              <c:multiLvlStrCache>
                <c:ptCount val="32"/>
                <c:lvl>
                  <c:pt idx="0">
                    <c:v>ГАММА</c:v>
                  </c:pt>
                  <c:pt idx="1">
                    <c:v>ГАММА</c:v>
                  </c:pt>
                  <c:pt idx="2">
                    <c:v>ГАММА</c:v>
                  </c:pt>
                  <c:pt idx="3">
                    <c:v>ГАММА</c:v>
                  </c:pt>
                  <c:pt idx="4">
                    <c:v>ГАММА</c:v>
                  </c:pt>
                  <c:pt idx="5">
                    <c:v>ГАММА</c:v>
                  </c:pt>
                  <c:pt idx="6">
                    <c:v>ГАММА</c:v>
                  </c:pt>
                  <c:pt idx="7">
                    <c:v>ГАММА</c:v>
                  </c:pt>
                  <c:pt idx="8">
                    <c:v>ГАММА</c:v>
                  </c:pt>
                  <c:pt idx="9">
                    <c:v>ГАММА</c:v>
                  </c:pt>
                  <c:pt idx="10">
                    <c:v>ГАММА</c:v>
                  </c:pt>
                  <c:pt idx="11">
                    <c:v>ГАММА</c:v>
                  </c:pt>
                  <c:pt idx="12">
                    <c:v>ГАММА</c:v>
                  </c:pt>
                  <c:pt idx="13">
                    <c:v>ГАММА</c:v>
                  </c:pt>
                  <c:pt idx="14">
                    <c:v>ГАММА</c:v>
                  </c:pt>
                  <c:pt idx="15">
                    <c:v>ГАММА</c:v>
                  </c:pt>
                  <c:pt idx="16">
                    <c:v>ГАММА</c:v>
                  </c:pt>
                  <c:pt idx="17">
                    <c:v>ГАММА</c:v>
                  </c:pt>
                  <c:pt idx="18">
                    <c:v>ГАММА</c:v>
                  </c:pt>
                  <c:pt idx="19">
                    <c:v>ГАММА</c:v>
                  </c:pt>
                  <c:pt idx="20">
                    <c:v>ГАММА</c:v>
                  </c:pt>
                  <c:pt idx="21">
                    <c:v>ГАММА</c:v>
                  </c:pt>
                  <c:pt idx="22">
                    <c:v>ГАММА</c:v>
                  </c:pt>
                  <c:pt idx="23">
                    <c:v>ГАММА</c:v>
                  </c:pt>
                  <c:pt idx="24">
                    <c:v>ГАММА</c:v>
                  </c:pt>
                  <c:pt idx="25">
                    <c:v>ГАММА</c:v>
                  </c:pt>
                  <c:pt idx="26">
                    <c:v>ГАММА</c:v>
                  </c:pt>
                  <c:pt idx="27">
                    <c:v>ГАММА</c:v>
                  </c:pt>
                  <c:pt idx="28">
                    <c:v>ГАММА</c:v>
                  </c:pt>
                  <c:pt idx="29">
                    <c:v>ГАММА</c:v>
                  </c:pt>
                  <c:pt idx="30">
                    <c:v>ГАММА</c:v>
                  </c:pt>
                  <c:pt idx="31">
                    <c:v>ГАММА</c:v>
                  </c:pt>
                </c:lvl>
                <c:lvl>
                  <c:pt idx="0">
                    <c:v>М 985 СС</c:v>
                  </c:pt>
                  <c:pt idx="1">
                    <c:v>М 985 СС</c:v>
                  </c:pt>
                  <c:pt idx="2">
                    <c:v>М 057 УТ</c:v>
                  </c:pt>
                  <c:pt idx="3">
                    <c:v>Н 424 МТ</c:v>
                  </c:pt>
                  <c:pt idx="4">
                    <c:v>Н 424 МТ</c:v>
                  </c:pt>
                  <c:pt idx="5">
                    <c:v>Н 554 ВУ</c:v>
                  </c:pt>
                  <c:pt idx="6">
                    <c:v>С 479 ВН</c:v>
                  </c:pt>
                  <c:pt idx="7">
                    <c:v>С 441 ВН</c:v>
                  </c:pt>
                  <c:pt idx="8">
                    <c:v>С 278 ВН</c:v>
                  </c:pt>
                  <c:pt idx="9">
                    <c:v>М 985 СС</c:v>
                  </c:pt>
                  <c:pt idx="10">
                    <c:v>М 985 СС</c:v>
                  </c:pt>
                  <c:pt idx="11">
                    <c:v>Н 554 ВУ</c:v>
                  </c:pt>
                  <c:pt idx="12">
                    <c:v>С 278 ВН</c:v>
                  </c:pt>
                  <c:pt idx="13">
                    <c:v>С 479 ВН</c:v>
                  </c:pt>
                  <c:pt idx="14">
                    <c:v>С 441 ВН</c:v>
                  </c:pt>
                  <c:pt idx="15">
                    <c:v>М 057 УТ</c:v>
                  </c:pt>
                  <c:pt idx="16">
                    <c:v>М 985 СС</c:v>
                  </c:pt>
                  <c:pt idx="17">
                    <c:v>М 985 СС</c:v>
                  </c:pt>
                  <c:pt idx="18">
                    <c:v>Н 554 ВУ</c:v>
                  </c:pt>
                  <c:pt idx="19">
                    <c:v>С 479 ВН</c:v>
                  </c:pt>
                  <c:pt idx="20">
                    <c:v>С 441 ВН</c:v>
                  </c:pt>
                  <c:pt idx="21">
                    <c:v>М 057 УТ</c:v>
                  </c:pt>
                  <c:pt idx="22">
                    <c:v>М 985 СС</c:v>
                  </c:pt>
                  <c:pt idx="23">
                    <c:v>Н 554 ВУ</c:v>
                  </c:pt>
                  <c:pt idx="24">
                    <c:v>С 278 ВН</c:v>
                  </c:pt>
                  <c:pt idx="25">
                    <c:v>М 057 УТ</c:v>
                  </c:pt>
                  <c:pt idx="26">
                    <c:v>С 479 ВН</c:v>
                  </c:pt>
                  <c:pt idx="27">
                    <c:v>С 441 ВН</c:v>
                  </c:pt>
                  <c:pt idx="28">
                    <c:v>С 278 ВН</c:v>
                  </c:pt>
                  <c:pt idx="29">
                    <c:v>М 985 СС</c:v>
                  </c:pt>
                  <c:pt idx="30">
                    <c:v>М 985 СС</c:v>
                  </c:pt>
                  <c:pt idx="31">
                    <c:v>Н 554 ВУ</c:v>
                  </c:pt>
                </c:lvl>
                <c:lvl>
                  <c:pt idx="0">
                    <c:v>Эко-ПЛАНТ</c:v>
                  </c:pt>
                  <c:pt idx="1">
                    <c:v>Эко-ПЛАНТ</c:v>
                  </c:pt>
                  <c:pt idx="2">
                    <c:v>Эко-ПЛАНТ</c:v>
                  </c:pt>
                  <c:pt idx="3">
                    <c:v>Эко-ПЛАНТ</c:v>
                  </c:pt>
                  <c:pt idx="4">
                    <c:v>Эко-ПЛАНТ</c:v>
                  </c:pt>
                  <c:pt idx="5">
                    <c:v>Эко-ПЛАНТ</c:v>
                  </c:pt>
                  <c:pt idx="6">
                    <c:v>Эко-ПЛАНТ</c:v>
                  </c:pt>
                  <c:pt idx="7">
                    <c:v>Эко-ПЛАНТ</c:v>
                  </c:pt>
                  <c:pt idx="8">
                    <c:v>Эко-ПЛАНТ</c:v>
                  </c:pt>
                  <c:pt idx="9">
                    <c:v>Эко-ПЛАНТ</c:v>
                  </c:pt>
                  <c:pt idx="10">
                    <c:v>Эко-ПЛАНТ</c:v>
                  </c:pt>
                  <c:pt idx="11">
                    <c:v>Эко-ПЛАНТ</c:v>
                  </c:pt>
                  <c:pt idx="12">
                    <c:v>Эко-ПЛАНТ</c:v>
                  </c:pt>
                  <c:pt idx="13">
                    <c:v>Эко-ПЛАНТ</c:v>
                  </c:pt>
                  <c:pt idx="14">
                    <c:v>Эко-ПЛАНТ</c:v>
                  </c:pt>
                  <c:pt idx="15">
                    <c:v>Эко-ПЛАНТ</c:v>
                  </c:pt>
                  <c:pt idx="16">
                    <c:v>Эко-ПЛАНТ</c:v>
                  </c:pt>
                  <c:pt idx="17">
                    <c:v>Эко-ПЛАНТ</c:v>
                  </c:pt>
                  <c:pt idx="18">
                    <c:v>Эко-ПЛАНТ</c:v>
                  </c:pt>
                  <c:pt idx="19">
                    <c:v>Эко-ПЛАНТ</c:v>
                  </c:pt>
                  <c:pt idx="20">
                    <c:v>Эко-ПЛАНТ</c:v>
                  </c:pt>
                  <c:pt idx="21">
                    <c:v>Эко-ПЛАНТ</c:v>
                  </c:pt>
                  <c:pt idx="22">
                    <c:v>Эко-ПЛАНТ</c:v>
                  </c:pt>
                  <c:pt idx="23">
                    <c:v>Эко-ПЛАНТ</c:v>
                  </c:pt>
                  <c:pt idx="24">
                    <c:v>Эко-ПЛАНТ</c:v>
                  </c:pt>
                  <c:pt idx="25">
                    <c:v>Эко-ПЛАНТ</c:v>
                  </c:pt>
                  <c:pt idx="26">
                    <c:v>Эко-ПЛАНТ</c:v>
                  </c:pt>
                  <c:pt idx="27">
                    <c:v>Эко-ПЛАНТ</c:v>
                  </c:pt>
                  <c:pt idx="28">
                    <c:v>Эко-ПЛАНТ</c:v>
                  </c:pt>
                  <c:pt idx="29">
                    <c:v>Эко-ПЛАНТ</c:v>
                  </c:pt>
                  <c:pt idx="30">
                    <c:v>Эко-ПЛАНТ</c:v>
                  </c:pt>
                  <c:pt idx="31">
                    <c:v>Эко-ПЛАНТ</c:v>
                  </c:pt>
                </c:lvl>
                <c:lvl>
                  <c:pt idx="0">
                    <c:v>0</c:v>
                  </c:pt>
                  <c:pt idx="1">
                    <c:v>0,1</c:v>
                  </c:pt>
                  <c:pt idx="2">
                    <c:v>5,3</c:v>
                  </c:pt>
                  <c:pt idx="3">
                    <c:v>5,4</c:v>
                  </c:pt>
                  <c:pt idx="4">
                    <c:v>5,5</c:v>
                  </c:pt>
                  <c:pt idx="5">
                    <c:v>6,2</c:v>
                  </c:pt>
                  <c:pt idx="6">
                    <c:v>6,4</c:v>
                  </c:pt>
                  <c:pt idx="7">
                    <c:v>6,5</c:v>
                  </c:pt>
                  <c:pt idx="8">
                    <c:v>7,1</c:v>
                  </c:pt>
                  <c:pt idx="9">
                    <c:v>8,2</c:v>
                  </c:pt>
                  <c:pt idx="10">
                    <c:v>9,1</c:v>
                  </c:pt>
                  <c:pt idx="11">
                    <c:v>10,2</c:v>
                  </c:pt>
                  <c:pt idx="12">
                    <c:v>10,5</c:v>
                  </c:pt>
                  <c:pt idx="13">
                    <c:v>10,5</c:v>
                  </c:pt>
                  <c:pt idx="14">
                    <c:v>11,3</c:v>
                  </c:pt>
                  <c:pt idx="15">
                    <c:v>11,4</c:v>
                  </c:pt>
                  <c:pt idx="16">
                    <c:v>13,1</c:v>
                  </c:pt>
                  <c:pt idx="17">
                    <c:v>14</c:v>
                  </c:pt>
                  <c:pt idx="18">
                    <c:v>14,4</c:v>
                  </c:pt>
                  <c:pt idx="19">
                    <c:v>15,1</c:v>
                  </c:pt>
                  <c:pt idx="20">
                    <c:v>15,2</c:v>
                  </c:pt>
                  <c:pt idx="21">
                    <c:v>15,4</c:v>
                  </c:pt>
                  <c:pt idx="22">
                    <c:v>18,2</c:v>
                  </c:pt>
                  <c:pt idx="23">
                    <c:v>19,1</c:v>
                  </c:pt>
                  <c:pt idx="24">
                    <c:v>19,3</c:v>
                  </c:pt>
                  <c:pt idx="25">
                    <c:v>19,3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22,3</c:v>
                  </c:pt>
                  <c:pt idx="29">
                    <c:v>22,4</c:v>
                  </c:pt>
                  <c:pt idx="30">
                    <c:v>22,5</c:v>
                  </c:pt>
                  <c:pt idx="31">
                    <c:v>23,1</c:v>
                  </c:pt>
                </c:lvl>
                <c:lvl>
                  <c:pt idx="0">
                    <c:v>45414</c:v>
                  </c:pt>
                  <c:pt idx="1">
                    <c:v>45414</c:v>
                  </c:pt>
                  <c:pt idx="2">
                    <c:v>45414</c:v>
                  </c:pt>
                  <c:pt idx="3">
                    <c:v>45414</c:v>
                  </c:pt>
                  <c:pt idx="4">
                    <c:v>45414</c:v>
                  </c:pt>
                  <c:pt idx="5">
                    <c:v>45414</c:v>
                  </c:pt>
                  <c:pt idx="6">
                    <c:v>45414</c:v>
                  </c:pt>
                  <c:pt idx="7">
                    <c:v>45414</c:v>
                  </c:pt>
                  <c:pt idx="8">
                    <c:v>45414</c:v>
                  </c:pt>
                  <c:pt idx="9">
                    <c:v>45414</c:v>
                  </c:pt>
                  <c:pt idx="10">
                    <c:v>45414</c:v>
                  </c:pt>
                  <c:pt idx="11">
                    <c:v>45414</c:v>
                  </c:pt>
                  <c:pt idx="12">
                    <c:v>45414</c:v>
                  </c:pt>
                  <c:pt idx="13">
                    <c:v>45414</c:v>
                  </c:pt>
                  <c:pt idx="14">
                    <c:v>45414</c:v>
                  </c:pt>
                  <c:pt idx="15">
                    <c:v>45414</c:v>
                  </c:pt>
                  <c:pt idx="16">
                    <c:v>45414</c:v>
                  </c:pt>
                  <c:pt idx="17">
                    <c:v>45414</c:v>
                  </c:pt>
                  <c:pt idx="18">
                    <c:v>45414</c:v>
                  </c:pt>
                  <c:pt idx="19">
                    <c:v>45414</c:v>
                  </c:pt>
                  <c:pt idx="20">
                    <c:v>45414</c:v>
                  </c:pt>
                  <c:pt idx="21">
                    <c:v>45414</c:v>
                  </c:pt>
                  <c:pt idx="22">
                    <c:v>45414</c:v>
                  </c:pt>
                  <c:pt idx="23">
                    <c:v>45414</c:v>
                  </c:pt>
                  <c:pt idx="24">
                    <c:v>45414</c:v>
                  </c:pt>
                  <c:pt idx="25">
                    <c:v>45414</c:v>
                  </c:pt>
                  <c:pt idx="26">
                    <c:v>45414</c:v>
                  </c:pt>
                  <c:pt idx="27">
                    <c:v>45414</c:v>
                  </c:pt>
                  <c:pt idx="28">
                    <c:v>45414</c:v>
                  </c:pt>
                  <c:pt idx="29">
                    <c:v>45414</c:v>
                  </c:pt>
                  <c:pt idx="30">
                    <c:v>45414</c:v>
                  </c:pt>
                  <c:pt idx="31">
                    <c:v>45414</c:v>
                  </c:pt>
                </c:lvl>
              </c:multiLvlStrCache>
            </c:multiLvlStrRef>
          </c:cat>
          <c:val>
            <c:numRef>
              <c:f>[1]ВЫВОЗ!$J$2604:$J$2635</c:f>
              <c:numCache>
                <c:formatCode>General</c:formatCode>
                <c:ptCount val="32"/>
                <c:pt idx="0">
                  <c:v>59600</c:v>
                </c:pt>
                <c:pt idx="1">
                  <c:v>56000</c:v>
                </c:pt>
                <c:pt idx="2">
                  <c:v>58400</c:v>
                </c:pt>
                <c:pt idx="3">
                  <c:v>58700</c:v>
                </c:pt>
                <c:pt idx="4">
                  <c:v>52750</c:v>
                </c:pt>
                <c:pt idx="5">
                  <c:v>63650</c:v>
                </c:pt>
                <c:pt idx="6">
                  <c:v>63500</c:v>
                </c:pt>
                <c:pt idx="7">
                  <c:v>59550</c:v>
                </c:pt>
                <c:pt idx="8">
                  <c:v>30750</c:v>
                </c:pt>
                <c:pt idx="9">
                  <c:v>56800</c:v>
                </c:pt>
                <c:pt idx="10">
                  <c:v>61100</c:v>
                </c:pt>
                <c:pt idx="11">
                  <c:v>61400</c:v>
                </c:pt>
                <c:pt idx="12">
                  <c:v>33100</c:v>
                </c:pt>
                <c:pt idx="13">
                  <c:v>62650</c:v>
                </c:pt>
                <c:pt idx="14">
                  <c:v>56950</c:v>
                </c:pt>
                <c:pt idx="15">
                  <c:v>57250</c:v>
                </c:pt>
                <c:pt idx="16">
                  <c:v>64350</c:v>
                </c:pt>
                <c:pt idx="17">
                  <c:v>55050</c:v>
                </c:pt>
                <c:pt idx="18">
                  <c:v>60000</c:v>
                </c:pt>
                <c:pt idx="19">
                  <c:v>59150</c:v>
                </c:pt>
                <c:pt idx="20">
                  <c:v>58450</c:v>
                </c:pt>
                <c:pt idx="21">
                  <c:v>58450</c:v>
                </c:pt>
                <c:pt idx="22">
                  <c:v>57100</c:v>
                </c:pt>
                <c:pt idx="23">
                  <c:v>60500</c:v>
                </c:pt>
                <c:pt idx="24">
                  <c:v>28700</c:v>
                </c:pt>
                <c:pt idx="25">
                  <c:v>59100</c:v>
                </c:pt>
                <c:pt idx="26">
                  <c:v>58300</c:v>
                </c:pt>
                <c:pt idx="27">
                  <c:v>55150</c:v>
                </c:pt>
                <c:pt idx="28">
                  <c:v>30200</c:v>
                </c:pt>
                <c:pt idx="29">
                  <c:v>56100</c:v>
                </c:pt>
                <c:pt idx="30">
                  <c:v>57850</c:v>
                </c:pt>
                <c:pt idx="31">
                  <c:v>62200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BF-4D4F-877C-8FAE008C8474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[1]ВЫВОЗ!$A$2604:$E$2635</c:f>
              <c:multiLvlStrCache>
                <c:ptCount val="32"/>
                <c:lvl>
                  <c:pt idx="0">
                    <c:v>ГАММА</c:v>
                  </c:pt>
                  <c:pt idx="1">
                    <c:v>ГАММА</c:v>
                  </c:pt>
                  <c:pt idx="2">
                    <c:v>ГАММА</c:v>
                  </c:pt>
                  <c:pt idx="3">
                    <c:v>ГАММА</c:v>
                  </c:pt>
                  <c:pt idx="4">
                    <c:v>ГАММА</c:v>
                  </c:pt>
                  <c:pt idx="5">
                    <c:v>ГАММА</c:v>
                  </c:pt>
                  <c:pt idx="6">
                    <c:v>ГАММА</c:v>
                  </c:pt>
                  <c:pt idx="7">
                    <c:v>ГАММА</c:v>
                  </c:pt>
                  <c:pt idx="8">
                    <c:v>ГАММА</c:v>
                  </c:pt>
                  <c:pt idx="9">
                    <c:v>ГАММА</c:v>
                  </c:pt>
                  <c:pt idx="10">
                    <c:v>ГАММА</c:v>
                  </c:pt>
                  <c:pt idx="11">
                    <c:v>ГАММА</c:v>
                  </c:pt>
                  <c:pt idx="12">
                    <c:v>ГАММА</c:v>
                  </c:pt>
                  <c:pt idx="13">
                    <c:v>ГАММА</c:v>
                  </c:pt>
                  <c:pt idx="14">
                    <c:v>ГАММА</c:v>
                  </c:pt>
                  <c:pt idx="15">
                    <c:v>ГАММА</c:v>
                  </c:pt>
                  <c:pt idx="16">
                    <c:v>ГАММА</c:v>
                  </c:pt>
                  <c:pt idx="17">
                    <c:v>ГАММА</c:v>
                  </c:pt>
                  <c:pt idx="18">
                    <c:v>ГАММА</c:v>
                  </c:pt>
                  <c:pt idx="19">
                    <c:v>ГАММА</c:v>
                  </c:pt>
                  <c:pt idx="20">
                    <c:v>ГАММА</c:v>
                  </c:pt>
                  <c:pt idx="21">
                    <c:v>ГАММА</c:v>
                  </c:pt>
                  <c:pt idx="22">
                    <c:v>ГАММА</c:v>
                  </c:pt>
                  <c:pt idx="23">
                    <c:v>ГАММА</c:v>
                  </c:pt>
                  <c:pt idx="24">
                    <c:v>ГАММА</c:v>
                  </c:pt>
                  <c:pt idx="25">
                    <c:v>ГАММА</c:v>
                  </c:pt>
                  <c:pt idx="26">
                    <c:v>ГАММА</c:v>
                  </c:pt>
                  <c:pt idx="27">
                    <c:v>ГАММА</c:v>
                  </c:pt>
                  <c:pt idx="28">
                    <c:v>ГАММА</c:v>
                  </c:pt>
                  <c:pt idx="29">
                    <c:v>ГАММА</c:v>
                  </c:pt>
                  <c:pt idx="30">
                    <c:v>ГАММА</c:v>
                  </c:pt>
                  <c:pt idx="31">
                    <c:v>ГАММА</c:v>
                  </c:pt>
                </c:lvl>
                <c:lvl>
                  <c:pt idx="0">
                    <c:v>М 985 СС</c:v>
                  </c:pt>
                  <c:pt idx="1">
                    <c:v>М 985 СС</c:v>
                  </c:pt>
                  <c:pt idx="2">
                    <c:v>М 057 УТ</c:v>
                  </c:pt>
                  <c:pt idx="3">
                    <c:v>Н 424 МТ</c:v>
                  </c:pt>
                  <c:pt idx="4">
                    <c:v>Н 424 МТ</c:v>
                  </c:pt>
                  <c:pt idx="5">
                    <c:v>Н 554 ВУ</c:v>
                  </c:pt>
                  <c:pt idx="6">
                    <c:v>С 479 ВН</c:v>
                  </c:pt>
                  <c:pt idx="7">
                    <c:v>С 441 ВН</c:v>
                  </c:pt>
                  <c:pt idx="8">
                    <c:v>С 278 ВН</c:v>
                  </c:pt>
                  <c:pt idx="9">
                    <c:v>М 985 СС</c:v>
                  </c:pt>
                  <c:pt idx="10">
                    <c:v>М 985 СС</c:v>
                  </c:pt>
                  <c:pt idx="11">
                    <c:v>Н 554 ВУ</c:v>
                  </c:pt>
                  <c:pt idx="12">
                    <c:v>С 278 ВН</c:v>
                  </c:pt>
                  <c:pt idx="13">
                    <c:v>С 479 ВН</c:v>
                  </c:pt>
                  <c:pt idx="14">
                    <c:v>С 441 ВН</c:v>
                  </c:pt>
                  <c:pt idx="15">
                    <c:v>М 057 УТ</c:v>
                  </c:pt>
                  <c:pt idx="16">
                    <c:v>М 985 СС</c:v>
                  </c:pt>
                  <c:pt idx="17">
                    <c:v>М 985 СС</c:v>
                  </c:pt>
                  <c:pt idx="18">
                    <c:v>Н 554 ВУ</c:v>
                  </c:pt>
                  <c:pt idx="19">
                    <c:v>С 479 ВН</c:v>
                  </c:pt>
                  <c:pt idx="20">
                    <c:v>С 441 ВН</c:v>
                  </c:pt>
                  <c:pt idx="21">
                    <c:v>М 057 УТ</c:v>
                  </c:pt>
                  <c:pt idx="22">
                    <c:v>М 985 СС</c:v>
                  </c:pt>
                  <c:pt idx="23">
                    <c:v>Н 554 ВУ</c:v>
                  </c:pt>
                  <c:pt idx="24">
                    <c:v>С 278 ВН</c:v>
                  </c:pt>
                  <c:pt idx="25">
                    <c:v>М 057 УТ</c:v>
                  </c:pt>
                  <c:pt idx="26">
                    <c:v>С 479 ВН</c:v>
                  </c:pt>
                  <c:pt idx="27">
                    <c:v>С 441 ВН</c:v>
                  </c:pt>
                  <c:pt idx="28">
                    <c:v>С 278 ВН</c:v>
                  </c:pt>
                  <c:pt idx="29">
                    <c:v>М 985 СС</c:v>
                  </c:pt>
                  <c:pt idx="30">
                    <c:v>М 985 СС</c:v>
                  </c:pt>
                  <c:pt idx="31">
                    <c:v>Н 554 ВУ</c:v>
                  </c:pt>
                </c:lvl>
                <c:lvl>
                  <c:pt idx="0">
                    <c:v>Эко-ПЛАНТ</c:v>
                  </c:pt>
                  <c:pt idx="1">
                    <c:v>Эко-ПЛАНТ</c:v>
                  </c:pt>
                  <c:pt idx="2">
                    <c:v>Эко-ПЛАНТ</c:v>
                  </c:pt>
                  <c:pt idx="3">
                    <c:v>Эко-ПЛАНТ</c:v>
                  </c:pt>
                  <c:pt idx="4">
                    <c:v>Эко-ПЛАНТ</c:v>
                  </c:pt>
                  <c:pt idx="5">
                    <c:v>Эко-ПЛАНТ</c:v>
                  </c:pt>
                  <c:pt idx="6">
                    <c:v>Эко-ПЛАНТ</c:v>
                  </c:pt>
                  <c:pt idx="7">
                    <c:v>Эко-ПЛАНТ</c:v>
                  </c:pt>
                  <c:pt idx="8">
                    <c:v>Эко-ПЛАНТ</c:v>
                  </c:pt>
                  <c:pt idx="9">
                    <c:v>Эко-ПЛАНТ</c:v>
                  </c:pt>
                  <c:pt idx="10">
                    <c:v>Эко-ПЛАНТ</c:v>
                  </c:pt>
                  <c:pt idx="11">
                    <c:v>Эко-ПЛАНТ</c:v>
                  </c:pt>
                  <c:pt idx="12">
                    <c:v>Эко-ПЛАНТ</c:v>
                  </c:pt>
                  <c:pt idx="13">
                    <c:v>Эко-ПЛАНТ</c:v>
                  </c:pt>
                  <c:pt idx="14">
                    <c:v>Эко-ПЛАНТ</c:v>
                  </c:pt>
                  <c:pt idx="15">
                    <c:v>Эко-ПЛАНТ</c:v>
                  </c:pt>
                  <c:pt idx="16">
                    <c:v>Эко-ПЛАНТ</c:v>
                  </c:pt>
                  <c:pt idx="17">
                    <c:v>Эко-ПЛАНТ</c:v>
                  </c:pt>
                  <c:pt idx="18">
                    <c:v>Эко-ПЛАНТ</c:v>
                  </c:pt>
                  <c:pt idx="19">
                    <c:v>Эко-ПЛАНТ</c:v>
                  </c:pt>
                  <c:pt idx="20">
                    <c:v>Эко-ПЛАНТ</c:v>
                  </c:pt>
                  <c:pt idx="21">
                    <c:v>Эко-ПЛАНТ</c:v>
                  </c:pt>
                  <c:pt idx="22">
                    <c:v>Эко-ПЛАНТ</c:v>
                  </c:pt>
                  <c:pt idx="23">
                    <c:v>Эко-ПЛАНТ</c:v>
                  </c:pt>
                  <c:pt idx="24">
                    <c:v>Эко-ПЛАНТ</c:v>
                  </c:pt>
                  <c:pt idx="25">
                    <c:v>Эко-ПЛАНТ</c:v>
                  </c:pt>
                  <c:pt idx="26">
                    <c:v>Эко-ПЛАНТ</c:v>
                  </c:pt>
                  <c:pt idx="27">
                    <c:v>Эко-ПЛАНТ</c:v>
                  </c:pt>
                  <c:pt idx="28">
                    <c:v>Эко-ПЛАНТ</c:v>
                  </c:pt>
                  <c:pt idx="29">
                    <c:v>Эко-ПЛАНТ</c:v>
                  </c:pt>
                  <c:pt idx="30">
                    <c:v>Эко-ПЛАНТ</c:v>
                  </c:pt>
                  <c:pt idx="31">
                    <c:v>Эко-ПЛАНТ</c:v>
                  </c:pt>
                </c:lvl>
                <c:lvl>
                  <c:pt idx="0">
                    <c:v>0</c:v>
                  </c:pt>
                  <c:pt idx="1">
                    <c:v>0,1</c:v>
                  </c:pt>
                  <c:pt idx="2">
                    <c:v>5,3</c:v>
                  </c:pt>
                  <c:pt idx="3">
                    <c:v>5,4</c:v>
                  </c:pt>
                  <c:pt idx="4">
                    <c:v>5,5</c:v>
                  </c:pt>
                  <c:pt idx="5">
                    <c:v>6,2</c:v>
                  </c:pt>
                  <c:pt idx="6">
                    <c:v>6,4</c:v>
                  </c:pt>
                  <c:pt idx="7">
                    <c:v>6,5</c:v>
                  </c:pt>
                  <c:pt idx="8">
                    <c:v>7,1</c:v>
                  </c:pt>
                  <c:pt idx="9">
                    <c:v>8,2</c:v>
                  </c:pt>
                  <c:pt idx="10">
                    <c:v>9,1</c:v>
                  </c:pt>
                  <c:pt idx="11">
                    <c:v>10,2</c:v>
                  </c:pt>
                  <c:pt idx="12">
                    <c:v>10,5</c:v>
                  </c:pt>
                  <c:pt idx="13">
                    <c:v>10,5</c:v>
                  </c:pt>
                  <c:pt idx="14">
                    <c:v>11,3</c:v>
                  </c:pt>
                  <c:pt idx="15">
                    <c:v>11,4</c:v>
                  </c:pt>
                  <c:pt idx="16">
                    <c:v>13,1</c:v>
                  </c:pt>
                  <c:pt idx="17">
                    <c:v>14</c:v>
                  </c:pt>
                  <c:pt idx="18">
                    <c:v>14,4</c:v>
                  </c:pt>
                  <c:pt idx="19">
                    <c:v>15,1</c:v>
                  </c:pt>
                  <c:pt idx="20">
                    <c:v>15,2</c:v>
                  </c:pt>
                  <c:pt idx="21">
                    <c:v>15,4</c:v>
                  </c:pt>
                  <c:pt idx="22">
                    <c:v>18,2</c:v>
                  </c:pt>
                  <c:pt idx="23">
                    <c:v>19,1</c:v>
                  </c:pt>
                  <c:pt idx="24">
                    <c:v>19,3</c:v>
                  </c:pt>
                  <c:pt idx="25">
                    <c:v>19,3</c:v>
                  </c:pt>
                  <c:pt idx="26">
                    <c:v>21</c:v>
                  </c:pt>
                  <c:pt idx="27">
                    <c:v>22</c:v>
                  </c:pt>
                  <c:pt idx="28">
                    <c:v>22,3</c:v>
                  </c:pt>
                  <c:pt idx="29">
                    <c:v>22,4</c:v>
                  </c:pt>
                  <c:pt idx="30">
                    <c:v>22,5</c:v>
                  </c:pt>
                  <c:pt idx="31">
                    <c:v>23,1</c:v>
                  </c:pt>
                </c:lvl>
                <c:lvl>
                  <c:pt idx="0">
                    <c:v>45414</c:v>
                  </c:pt>
                  <c:pt idx="1">
                    <c:v>45414</c:v>
                  </c:pt>
                  <c:pt idx="2">
                    <c:v>45414</c:v>
                  </c:pt>
                  <c:pt idx="3">
                    <c:v>45414</c:v>
                  </c:pt>
                  <c:pt idx="4">
                    <c:v>45414</c:v>
                  </c:pt>
                  <c:pt idx="5">
                    <c:v>45414</c:v>
                  </c:pt>
                  <c:pt idx="6">
                    <c:v>45414</c:v>
                  </c:pt>
                  <c:pt idx="7">
                    <c:v>45414</c:v>
                  </c:pt>
                  <c:pt idx="8">
                    <c:v>45414</c:v>
                  </c:pt>
                  <c:pt idx="9">
                    <c:v>45414</c:v>
                  </c:pt>
                  <c:pt idx="10">
                    <c:v>45414</c:v>
                  </c:pt>
                  <c:pt idx="11">
                    <c:v>45414</c:v>
                  </c:pt>
                  <c:pt idx="12">
                    <c:v>45414</c:v>
                  </c:pt>
                  <c:pt idx="13">
                    <c:v>45414</c:v>
                  </c:pt>
                  <c:pt idx="14">
                    <c:v>45414</c:v>
                  </c:pt>
                  <c:pt idx="15">
                    <c:v>45414</c:v>
                  </c:pt>
                  <c:pt idx="16">
                    <c:v>45414</c:v>
                  </c:pt>
                  <c:pt idx="17">
                    <c:v>45414</c:v>
                  </c:pt>
                  <c:pt idx="18">
                    <c:v>45414</c:v>
                  </c:pt>
                  <c:pt idx="19">
                    <c:v>45414</c:v>
                  </c:pt>
                  <c:pt idx="20">
                    <c:v>45414</c:v>
                  </c:pt>
                  <c:pt idx="21">
                    <c:v>45414</c:v>
                  </c:pt>
                  <c:pt idx="22">
                    <c:v>45414</c:v>
                  </c:pt>
                  <c:pt idx="23">
                    <c:v>45414</c:v>
                  </c:pt>
                  <c:pt idx="24">
                    <c:v>45414</c:v>
                  </c:pt>
                  <c:pt idx="25">
                    <c:v>45414</c:v>
                  </c:pt>
                  <c:pt idx="26">
                    <c:v>45414</c:v>
                  </c:pt>
                  <c:pt idx="27">
                    <c:v>45414</c:v>
                  </c:pt>
                  <c:pt idx="28">
                    <c:v>45414</c:v>
                  </c:pt>
                  <c:pt idx="29">
                    <c:v>45414</c:v>
                  </c:pt>
                  <c:pt idx="30">
                    <c:v>45414</c:v>
                  </c:pt>
                  <c:pt idx="31">
                    <c:v>45414</c:v>
                  </c:pt>
                </c:lvl>
              </c:multiLvlStrCache>
            </c:multiLvlStrRef>
          </c:cat>
          <c:val>
            <c:numRef>
              <c:f>[1]ВЫВОЗ!$K$2604:$K$2635</c:f>
              <c:numCache>
                <c:formatCode>General</c:formatCode>
                <c:ptCount val="32"/>
                <c:pt idx="0">
                  <c:v>35400</c:v>
                </c:pt>
                <c:pt idx="1">
                  <c:v>34450</c:v>
                </c:pt>
                <c:pt idx="2">
                  <c:v>35350</c:v>
                </c:pt>
                <c:pt idx="3">
                  <c:v>34150</c:v>
                </c:pt>
                <c:pt idx="4">
                  <c:v>33750</c:v>
                </c:pt>
                <c:pt idx="5">
                  <c:v>38550</c:v>
                </c:pt>
                <c:pt idx="6">
                  <c:v>38650</c:v>
                </c:pt>
                <c:pt idx="7">
                  <c:v>37150</c:v>
                </c:pt>
                <c:pt idx="8">
                  <c:v>18900</c:v>
                </c:pt>
                <c:pt idx="9">
                  <c:v>35150</c:v>
                </c:pt>
                <c:pt idx="10">
                  <c:v>34300</c:v>
                </c:pt>
                <c:pt idx="11">
                  <c:v>38150</c:v>
                </c:pt>
                <c:pt idx="12">
                  <c:v>18850</c:v>
                </c:pt>
                <c:pt idx="13">
                  <c:v>38550</c:v>
                </c:pt>
                <c:pt idx="14">
                  <c:v>36950</c:v>
                </c:pt>
                <c:pt idx="15">
                  <c:v>35200</c:v>
                </c:pt>
                <c:pt idx="16">
                  <c:v>35100</c:v>
                </c:pt>
                <c:pt idx="17">
                  <c:v>34150</c:v>
                </c:pt>
                <c:pt idx="18">
                  <c:v>38050</c:v>
                </c:pt>
                <c:pt idx="19">
                  <c:v>38450</c:v>
                </c:pt>
                <c:pt idx="20">
                  <c:v>36850</c:v>
                </c:pt>
                <c:pt idx="21">
                  <c:v>35350</c:v>
                </c:pt>
                <c:pt idx="22">
                  <c:v>35700</c:v>
                </c:pt>
                <c:pt idx="23">
                  <c:v>37950</c:v>
                </c:pt>
                <c:pt idx="24">
                  <c:v>18800</c:v>
                </c:pt>
                <c:pt idx="25">
                  <c:v>35250</c:v>
                </c:pt>
                <c:pt idx="26">
                  <c:v>38300</c:v>
                </c:pt>
                <c:pt idx="27">
                  <c:v>36750</c:v>
                </c:pt>
                <c:pt idx="28">
                  <c:v>18950</c:v>
                </c:pt>
                <c:pt idx="29">
                  <c:v>35600</c:v>
                </c:pt>
                <c:pt idx="30">
                  <c:v>34650</c:v>
                </c:pt>
                <c:pt idx="31">
                  <c:v>37800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BF-4D4F-877C-8FAE008C8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36022959"/>
        <c:axId val="836022543"/>
      </c:barChart>
      <c:catAx>
        <c:axId val="83602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022543"/>
        <c:crosses val="autoZero"/>
        <c:auto val="1"/>
        <c:lblAlgn val="ctr"/>
        <c:lblOffset val="100"/>
        <c:noMultiLvlLbl val="0"/>
      </c:catAx>
      <c:valAx>
        <c:axId val="836022543"/>
        <c:scaling>
          <c:orientation val="minMax"/>
          <c:max val="8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602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БТС Ввоз</a:t>
            </a:r>
            <a:r>
              <a:rPr lang="en-US"/>
              <a:t>/</a:t>
            </a:r>
            <a:r>
              <a:rPr lang="ru-RU"/>
              <a:t>Вывоз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'Сводная Вывоз'!$J$39</c:f>
              <c:strCache>
                <c:ptCount val="1"/>
                <c:pt idx="0">
                  <c:v>Ввоз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Вывоз'!$I$40:$I$67</c:f>
              <c:strCache>
                <c:ptCount val="28"/>
                <c:pt idx="0">
                  <c:v>01 мая</c:v>
                </c:pt>
                <c:pt idx="1">
                  <c:v>01 мая</c:v>
                </c:pt>
                <c:pt idx="2">
                  <c:v>02 мая</c:v>
                </c:pt>
                <c:pt idx="3">
                  <c:v>02 мая</c:v>
                </c:pt>
                <c:pt idx="4">
                  <c:v>03 мая</c:v>
                </c:pt>
                <c:pt idx="5">
                  <c:v>03 мая</c:v>
                </c:pt>
                <c:pt idx="6">
                  <c:v>04 мая</c:v>
                </c:pt>
                <c:pt idx="7">
                  <c:v>04 мая</c:v>
                </c:pt>
                <c:pt idx="8">
                  <c:v>05 мая</c:v>
                </c:pt>
                <c:pt idx="9">
                  <c:v>05 мая</c:v>
                </c:pt>
                <c:pt idx="10">
                  <c:v>06 мая</c:v>
                </c:pt>
                <c:pt idx="11">
                  <c:v>06 мая</c:v>
                </c:pt>
                <c:pt idx="12">
                  <c:v>07 мая</c:v>
                </c:pt>
                <c:pt idx="13">
                  <c:v>07 мая</c:v>
                </c:pt>
                <c:pt idx="14">
                  <c:v>08 мая</c:v>
                </c:pt>
                <c:pt idx="15">
                  <c:v>08 мая</c:v>
                </c:pt>
                <c:pt idx="16">
                  <c:v>09 мая</c:v>
                </c:pt>
                <c:pt idx="17">
                  <c:v>09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  <c:pt idx="22">
                  <c:v>12 мая</c:v>
                </c:pt>
                <c:pt idx="23">
                  <c:v>12 мая</c:v>
                </c:pt>
                <c:pt idx="24">
                  <c:v>13 мая</c:v>
                </c:pt>
                <c:pt idx="25">
                  <c:v>13 мая</c:v>
                </c:pt>
                <c:pt idx="26">
                  <c:v>14 мая</c:v>
                </c:pt>
                <c:pt idx="27">
                  <c:v>14 мая</c:v>
                </c:pt>
              </c:strCache>
            </c:strRef>
          </c:cat>
          <c:val>
            <c:numRef>
              <c:f>'Сводная Вывоз'!$J$40:$J$67</c:f>
              <c:numCache>
                <c:formatCode>#,##0.00</c:formatCode>
                <c:ptCount val="28"/>
                <c:pt idx="0">
                  <c:v>637.25</c:v>
                </c:pt>
                <c:pt idx="2">
                  <c:v>644.35</c:v>
                </c:pt>
                <c:pt idx="4">
                  <c:v>688.65</c:v>
                </c:pt>
                <c:pt idx="6">
                  <c:v>588.9</c:v>
                </c:pt>
                <c:pt idx="8">
                  <c:v>517.5</c:v>
                </c:pt>
                <c:pt idx="10">
                  <c:v>696.05</c:v>
                </c:pt>
                <c:pt idx="12">
                  <c:v>530.6</c:v>
                </c:pt>
                <c:pt idx="14">
                  <c:v>665.8</c:v>
                </c:pt>
                <c:pt idx="16">
                  <c:v>561.1</c:v>
                </c:pt>
                <c:pt idx="18">
                  <c:v>554.95000000000005</c:v>
                </c:pt>
                <c:pt idx="20">
                  <c:v>460.65</c:v>
                </c:pt>
                <c:pt idx="22">
                  <c:v>436.4</c:v>
                </c:pt>
                <c:pt idx="24">
                  <c:v>724.7</c:v>
                </c:pt>
                <c:pt idx="26">
                  <c:v>519.4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B3-4B75-AF97-BBC948EA8C1C}"/>
            </c:ext>
          </c:extLst>
        </c:ser>
        <c:ser>
          <c:idx val="1"/>
          <c:order val="1"/>
          <c:tx>
            <c:strRef>
              <c:f>'Сводная Вывоз'!$K$39</c:f>
              <c:strCache>
                <c:ptCount val="1"/>
                <c:pt idx="0">
                  <c:v>Вывоз Полигон ТБО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'Сводная Вывоз'!$I$40:$I$67</c:f>
              <c:strCache>
                <c:ptCount val="28"/>
                <c:pt idx="0">
                  <c:v>01 мая</c:v>
                </c:pt>
                <c:pt idx="1">
                  <c:v>01 мая</c:v>
                </c:pt>
                <c:pt idx="2">
                  <c:v>02 мая</c:v>
                </c:pt>
                <c:pt idx="3">
                  <c:v>02 мая</c:v>
                </c:pt>
                <c:pt idx="4">
                  <c:v>03 мая</c:v>
                </c:pt>
                <c:pt idx="5">
                  <c:v>03 мая</c:v>
                </c:pt>
                <c:pt idx="6">
                  <c:v>04 мая</c:v>
                </c:pt>
                <c:pt idx="7">
                  <c:v>04 мая</c:v>
                </c:pt>
                <c:pt idx="8">
                  <c:v>05 мая</c:v>
                </c:pt>
                <c:pt idx="9">
                  <c:v>05 мая</c:v>
                </c:pt>
                <c:pt idx="10">
                  <c:v>06 мая</c:v>
                </c:pt>
                <c:pt idx="11">
                  <c:v>06 мая</c:v>
                </c:pt>
                <c:pt idx="12">
                  <c:v>07 мая</c:v>
                </c:pt>
                <c:pt idx="13">
                  <c:v>07 мая</c:v>
                </c:pt>
                <c:pt idx="14">
                  <c:v>08 мая</c:v>
                </c:pt>
                <c:pt idx="15">
                  <c:v>08 мая</c:v>
                </c:pt>
                <c:pt idx="16">
                  <c:v>09 мая</c:v>
                </c:pt>
                <c:pt idx="17">
                  <c:v>09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  <c:pt idx="22">
                  <c:v>12 мая</c:v>
                </c:pt>
                <c:pt idx="23">
                  <c:v>12 мая</c:v>
                </c:pt>
                <c:pt idx="24">
                  <c:v>13 мая</c:v>
                </c:pt>
                <c:pt idx="25">
                  <c:v>13 мая</c:v>
                </c:pt>
                <c:pt idx="26">
                  <c:v>14 мая</c:v>
                </c:pt>
                <c:pt idx="27">
                  <c:v>14 мая</c:v>
                </c:pt>
              </c:strCache>
            </c:strRef>
          </c:cat>
          <c:val>
            <c:numRef>
              <c:f>'Сводная Вывоз'!$K$40:$K$67</c:f>
              <c:numCache>
                <c:formatCode>#,##0.00</c:formatCode>
                <c:ptCount val="28"/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B3-4B75-AF97-BBC948EA8C1C}"/>
            </c:ext>
          </c:extLst>
        </c:ser>
        <c:ser>
          <c:idx val="2"/>
          <c:order val="2"/>
          <c:tx>
            <c:strRef>
              <c:f>'Сводная Вывоз'!$L$39</c:f>
              <c:strCache>
                <c:ptCount val="1"/>
                <c:pt idx="0">
                  <c:v>Вывоз ЭКО Плант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'Сводная Вывоз'!$I$40:$I$67</c:f>
              <c:strCache>
                <c:ptCount val="28"/>
                <c:pt idx="0">
                  <c:v>01 мая</c:v>
                </c:pt>
                <c:pt idx="1">
                  <c:v>01 мая</c:v>
                </c:pt>
                <c:pt idx="2">
                  <c:v>02 мая</c:v>
                </c:pt>
                <c:pt idx="3">
                  <c:v>02 мая</c:v>
                </c:pt>
                <c:pt idx="4">
                  <c:v>03 мая</c:v>
                </c:pt>
                <c:pt idx="5">
                  <c:v>03 мая</c:v>
                </c:pt>
                <c:pt idx="6">
                  <c:v>04 мая</c:v>
                </c:pt>
                <c:pt idx="7">
                  <c:v>04 мая</c:v>
                </c:pt>
                <c:pt idx="8">
                  <c:v>05 мая</c:v>
                </c:pt>
                <c:pt idx="9">
                  <c:v>05 мая</c:v>
                </c:pt>
                <c:pt idx="10">
                  <c:v>06 мая</c:v>
                </c:pt>
                <c:pt idx="11">
                  <c:v>06 мая</c:v>
                </c:pt>
                <c:pt idx="12">
                  <c:v>07 мая</c:v>
                </c:pt>
                <c:pt idx="13">
                  <c:v>07 мая</c:v>
                </c:pt>
                <c:pt idx="14">
                  <c:v>08 мая</c:v>
                </c:pt>
                <c:pt idx="15">
                  <c:v>08 мая</c:v>
                </c:pt>
                <c:pt idx="16">
                  <c:v>09 мая</c:v>
                </c:pt>
                <c:pt idx="17">
                  <c:v>09 мая</c:v>
                </c:pt>
                <c:pt idx="18">
                  <c:v>10 мая</c:v>
                </c:pt>
                <c:pt idx="19">
                  <c:v>10 мая</c:v>
                </c:pt>
                <c:pt idx="20">
                  <c:v>11 мая</c:v>
                </c:pt>
                <c:pt idx="21">
                  <c:v>11 мая</c:v>
                </c:pt>
                <c:pt idx="22">
                  <c:v>12 мая</c:v>
                </c:pt>
                <c:pt idx="23">
                  <c:v>12 мая</c:v>
                </c:pt>
                <c:pt idx="24">
                  <c:v>13 мая</c:v>
                </c:pt>
                <c:pt idx="25">
                  <c:v>13 мая</c:v>
                </c:pt>
                <c:pt idx="26">
                  <c:v>14 мая</c:v>
                </c:pt>
                <c:pt idx="27">
                  <c:v>14 мая</c:v>
                </c:pt>
              </c:strCache>
            </c:strRef>
          </c:cat>
          <c:val>
            <c:numRef>
              <c:f>'Сводная Вывоз'!$L$40:$L$67</c:f>
              <c:numCache>
                <c:formatCode>#,##0.00</c:formatCode>
                <c:ptCount val="28"/>
                <c:pt idx="1">
                  <c:v>796.55</c:v>
                </c:pt>
                <c:pt idx="3">
                  <c:v>681.6</c:v>
                </c:pt>
                <c:pt idx="5">
                  <c:v>623.95000000000005</c:v>
                </c:pt>
                <c:pt idx="7">
                  <c:v>584.1</c:v>
                </c:pt>
                <c:pt idx="9">
                  <c:v>598.95000000000005</c:v>
                </c:pt>
                <c:pt idx="11">
                  <c:v>617.20000000000005</c:v>
                </c:pt>
                <c:pt idx="13">
                  <c:v>630.54999999999995</c:v>
                </c:pt>
                <c:pt idx="15">
                  <c:v>467.45</c:v>
                </c:pt>
                <c:pt idx="17">
                  <c:v>367.75</c:v>
                </c:pt>
                <c:pt idx="19">
                  <c:v>843</c:v>
                </c:pt>
                <c:pt idx="21">
                  <c:v>552.45000000000005</c:v>
                </c:pt>
                <c:pt idx="23">
                  <c:v>855.5</c:v>
                </c:pt>
                <c:pt idx="25">
                  <c:v>422.75</c:v>
                </c:pt>
                <c:pt idx="27">
                  <c:v>374.4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B3-4B75-AF97-BBC948EA8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9150671"/>
        <c:axId val="1989154831"/>
      </c:barChart>
      <c:catAx>
        <c:axId val="198915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154831"/>
        <c:crosses val="autoZero"/>
        <c:auto val="1"/>
        <c:lblAlgn val="ctr"/>
        <c:lblOffset val="100"/>
        <c:noMultiLvlLbl val="0"/>
      </c:catAx>
      <c:valAx>
        <c:axId val="19891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9150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Расхождения</a:t>
            </a:r>
            <a:r>
              <a:rPr lang="ru-RU" baseline="0"/>
              <a:t> Ввоз</a:t>
            </a:r>
            <a:r>
              <a:rPr lang="en-US" baseline="0"/>
              <a:t>/</a:t>
            </a:r>
            <a:r>
              <a:rPr lang="ru-RU" baseline="0"/>
              <a:t>Вывоз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Ввоз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БТС!$C$6:$C$36</c:f>
              <c:numCache>
                <c:formatCode>#,##0.00</c:formatCode>
                <c:ptCount val="31"/>
                <c:pt idx="0">
                  <c:v>637.25</c:v>
                </c:pt>
                <c:pt idx="1">
                  <c:v>644.35</c:v>
                </c:pt>
                <c:pt idx="2">
                  <c:v>688.65</c:v>
                </c:pt>
                <c:pt idx="3">
                  <c:v>588.9</c:v>
                </c:pt>
                <c:pt idx="4">
                  <c:v>517.5</c:v>
                </c:pt>
                <c:pt idx="5">
                  <c:v>696.05</c:v>
                </c:pt>
                <c:pt idx="6">
                  <c:v>530.6</c:v>
                </c:pt>
                <c:pt idx="7">
                  <c:v>587.6</c:v>
                </c:pt>
                <c:pt idx="8">
                  <c:v>485.15</c:v>
                </c:pt>
                <c:pt idx="9">
                  <c:v>547.29999999999995</c:v>
                </c:pt>
                <c:pt idx="10">
                  <c:v>460.65</c:v>
                </c:pt>
                <c:pt idx="11">
                  <c:v>436.4</c:v>
                </c:pt>
                <c:pt idx="12">
                  <c:v>724.7</c:v>
                </c:pt>
                <c:pt idx="13">
                  <c:v>519.4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8-4602-B510-5B3E240E8747}"/>
            </c:ext>
          </c:extLst>
        </c:ser>
        <c:ser>
          <c:idx val="1"/>
          <c:order val="1"/>
          <c:tx>
            <c:v>Вывоз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БТС!$F$6:$F$36</c:f>
              <c:numCache>
                <c:formatCode>#,##0.00</c:formatCode>
                <c:ptCount val="31"/>
                <c:pt idx="0">
                  <c:v>796.55</c:v>
                </c:pt>
                <c:pt idx="1">
                  <c:v>681.6</c:v>
                </c:pt>
                <c:pt idx="2">
                  <c:v>623.95000000000005</c:v>
                </c:pt>
                <c:pt idx="3">
                  <c:v>584.1</c:v>
                </c:pt>
                <c:pt idx="4">
                  <c:v>598.95000000000005</c:v>
                </c:pt>
                <c:pt idx="5">
                  <c:v>617.20000000000005</c:v>
                </c:pt>
                <c:pt idx="6">
                  <c:v>630.54999999999995</c:v>
                </c:pt>
                <c:pt idx="7">
                  <c:v>467.45</c:v>
                </c:pt>
                <c:pt idx="8">
                  <c:v>367.75</c:v>
                </c:pt>
                <c:pt idx="9">
                  <c:v>843</c:v>
                </c:pt>
                <c:pt idx="10">
                  <c:v>552.45000000000005</c:v>
                </c:pt>
                <c:pt idx="11">
                  <c:v>855.5</c:v>
                </c:pt>
                <c:pt idx="12">
                  <c:v>422.75</c:v>
                </c:pt>
                <c:pt idx="13">
                  <c:v>374.4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8-4602-B510-5B3E240E8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804767"/>
        <c:axId val="230801439"/>
      </c:lineChart>
      <c:catAx>
        <c:axId val="230804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801439"/>
        <c:crosses val="autoZero"/>
        <c:auto val="1"/>
        <c:lblAlgn val="ctr"/>
        <c:lblOffset val="100"/>
        <c:noMultiLvlLbl val="0"/>
      </c:catAx>
      <c:valAx>
        <c:axId val="2308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08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Просадка переходящего остатка</a:t>
            </a:r>
          </a:p>
        </c:rich>
      </c:tx>
      <c:layout>
        <c:manualLayout>
          <c:xMode val="edge"/>
          <c:yMode val="edge"/>
          <c:x val="0.2275067804024496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092361987865897"/>
          <c:y val="0.18097222222222226"/>
          <c:w val="0.83904534713537349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БТС!$J$5:$J$36</c:f>
              <c:numCache>
                <c:formatCode>#,##0.00</c:formatCode>
                <c:ptCount val="32"/>
                <c:pt idx="0">
                  <c:v>260.52000000000015</c:v>
                </c:pt>
                <c:pt idx="1">
                  <c:v>101.22000000000025</c:v>
                </c:pt>
                <c:pt idx="2">
                  <c:v>63.970000000000255</c:v>
                </c:pt>
                <c:pt idx="3">
                  <c:v>128.67000000000019</c:v>
                </c:pt>
                <c:pt idx="4">
                  <c:v>133.47000000000014</c:v>
                </c:pt>
                <c:pt idx="5">
                  <c:v>52.020000000000095</c:v>
                </c:pt>
                <c:pt idx="6">
                  <c:v>130.87</c:v>
                </c:pt>
                <c:pt idx="7">
                  <c:v>30.920000000000073</c:v>
                </c:pt>
                <c:pt idx="8">
                  <c:v>151.07000000000011</c:v>
                </c:pt>
                <c:pt idx="9">
                  <c:v>268.47000000000003</c:v>
                </c:pt>
                <c:pt idx="10">
                  <c:v>-27.230000000000018</c:v>
                </c:pt>
                <c:pt idx="11">
                  <c:v>-119.03000000000009</c:v>
                </c:pt>
                <c:pt idx="12">
                  <c:v>-538.13000000000011</c:v>
                </c:pt>
                <c:pt idx="13">
                  <c:v>-236.18000000000006</c:v>
                </c:pt>
                <c:pt idx="14">
                  <c:v>-91.180000000000064</c:v>
                </c:pt>
                <c:pt idx="15">
                  <c:v>-91.180000000000064</c:v>
                </c:pt>
                <c:pt idx="16">
                  <c:v>-91.180000000000064</c:v>
                </c:pt>
                <c:pt idx="17">
                  <c:v>-91.180000000000064</c:v>
                </c:pt>
                <c:pt idx="18">
                  <c:v>-91.180000000000064</c:v>
                </c:pt>
                <c:pt idx="19">
                  <c:v>-91.180000000000064</c:v>
                </c:pt>
                <c:pt idx="20">
                  <c:v>-91.180000000000064</c:v>
                </c:pt>
                <c:pt idx="21">
                  <c:v>-91.180000000000064</c:v>
                </c:pt>
                <c:pt idx="22">
                  <c:v>-91.180000000000064</c:v>
                </c:pt>
                <c:pt idx="23">
                  <c:v>-91.180000000000064</c:v>
                </c:pt>
                <c:pt idx="24">
                  <c:v>-91.180000000000064</c:v>
                </c:pt>
                <c:pt idx="25">
                  <c:v>-91.180000000000064</c:v>
                </c:pt>
                <c:pt idx="26">
                  <c:v>-91.180000000000064</c:v>
                </c:pt>
                <c:pt idx="27">
                  <c:v>-91.180000000000064</c:v>
                </c:pt>
                <c:pt idx="28">
                  <c:v>-91.180000000000064</c:v>
                </c:pt>
                <c:pt idx="29">
                  <c:v>-91.180000000000064</c:v>
                </c:pt>
                <c:pt idx="30">
                  <c:v>-91.180000000000064</c:v>
                </c:pt>
                <c:pt idx="31">
                  <c:v>-91.180000000000064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8-4294-875E-4F7A0CADB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6888223"/>
        <c:axId val="226889471"/>
      </c:lineChart>
      <c:catAx>
        <c:axId val="226888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89471"/>
        <c:crosses val="autoZero"/>
        <c:auto val="1"/>
        <c:lblAlgn val="ctr"/>
        <c:lblOffset val="100"/>
        <c:noMultiLvlLbl val="0"/>
      </c:catAx>
      <c:valAx>
        <c:axId val="2268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6888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Баланс по датам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0425092397356112"/>
          <c:y val="0.13533660365233874"/>
          <c:w val="0.88864020413143219"/>
          <c:h val="0.81452444372639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БТС!$I$6:$I$36</c:f>
              <c:numCache>
                <c:formatCode>#,##0.00</c:formatCode>
                <c:ptCount val="31"/>
                <c:pt idx="0">
                  <c:v>-159.29999999999995</c:v>
                </c:pt>
                <c:pt idx="1">
                  <c:v>-37.25</c:v>
                </c:pt>
                <c:pt idx="2">
                  <c:v>64.699999999999932</c:v>
                </c:pt>
                <c:pt idx="3">
                  <c:v>4.7999999999999545</c:v>
                </c:pt>
                <c:pt idx="4">
                  <c:v>-81.450000000000045</c:v>
                </c:pt>
                <c:pt idx="5">
                  <c:v>78.849999999999909</c:v>
                </c:pt>
                <c:pt idx="6">
                  <c:v>-99.949999999999932</c:v>
                </c:pt>
                <c:pt idx="7">
                  <c:v>120.15000000000003</c:v>
                </c:pt>
                <c:pt idx="8">
                  <c:v>117.39999999999998</c:v>
                </c:pt>
                <c:pt idx="9">
                  <c:v>-295.70000000000005</c:v>
                </c:pt>
                <c:pt idx="10">
                  <c:v>-91.800000000000068</c:v>
                </c:pt>
                <c:pt idx="11">
                  <c:v>-419.1</c:v>
                </c:pt>
                <c:pt idx="12">
                  <c:v>301.95000000000005</c:v>
                </c:pt>
                <c:pt idx="13">
                  <c:v>145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2-4367-8CDD-DA2CEE81243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1369183"/>
        <c:axId val="351362527"/>
      </c:barChart>
      <c:catAx>
        <c:axId val="35136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62527"/>
        <c:crosses val="autoZero"/>
        <c:auto val="1"/>
        <c:lblAlgn val="ctr"/>
        <c:lblOffset val="100"/>
        <c:noMultiLvlLbl val="0"/>
      </c:catAx>
      <c:valAx>
        <c:axId val="35136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136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296954</xdr:colOff>
      <xdr:row>76</xdr:row>
      <xdr:rowOff>68354</xdr:rowOff>
    </xdr:from>
    <xdr:to>
      <xdr:col>4</xdr:col>
      <xdr:colOff>2005854</xdr:colOff>
      <xdr:row>99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AC5D6E-495E-41AE-AC3B-9F537D3A4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289560</xdr:colOff>
      <xdr:row>75</xdr:row>
      <xdr:rowOff>87069</xdr:rowOff>
    </xdr:from>
    <xdr:to>
      <xdr:col>14</xdr:col>
      <xdr:colOff>937484</xdr:colOff>
      <xdr:row>96</xdr:row>
      <xdr:rowOff>143772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51BD4F2-318A-4B68-8569-DA98FD239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231961</xdr:colOff>
      <xdr:row>0</xdr:row>
      <xdr:rowOff>188820</xdr:rowOff>
    </xdr:from>
    <xdr:to>
      <xdr:col>13</xdr:col>
      <xdr:colOff>302558</xdr:colOff>
      <xdr:row>23</xdr:row>
      <xdr:rowOff>33618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384922</xdr:colOff>
      <xdr:row>0</xdr:row>
      <xdr:rowOff>177613</xdr:rowOff>
    </xdr:from>
    <xdr:to>
      <xdr:col>27</xdr:col>
      <xdr:colOff>526678</xdr:colOff>
      <xdr:row>23</xdr:row>
      <xdr:rowOff>11207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324971</xdr:colOff>
      <xdr:row>23</xdr:row>
      <xdr:rowOff>91327</xdr:rowOff>
    </xdr:from>
    <xdr:to>
      <xdr:col>20</xdr:col>
      <xdr:colOff>313765</xdr:colOff>
      <xdr:row>42</xdr:row>
      <xdr:rowOff>100853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vanov_es2\Downloads\&#1054;&#1090;&#1095;&#1077;&#1090;&#1099;%20&#1074;&#1074;&#1086;&#1079;%20&#1074;&#1099;&#1074;&#1086;&#1079;\&#1054;&#1090;&#1095;&#1077;&#1090;&#1099;%203%20&#1084;&#1072;&#1103;%20&#1074;&#1074;&#1086;&#1079;%20&#1074;&#1099;&#1074;&#1086;&#1079;%20input\&#1056;&#1045;&#1045;&#1057;&#1058;&#1056;%20&#1042;&#1042;&#1054;&#1047;-&#1042;&#1067;&#1042;&#1054;&#1047;%2002.05.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ВВОЗ"/>
      <sheetName val="ВЫВОЗ"/>
      <sheetName val="РСО ВВОЗ"/>
      <sheetName val="РСО ВЫВОЗ"/>
      <sheetName val="Остаток январь"/>
      <sheetName val="Остаток февраль"/>
      <sheetName val="Остаток март"/>
      <sheetName val="Остаток апрель"/>
      <sheetName val="Остаток май"/>
    </sheetNames>
    <sheetDataSet>
      <sheetData sheetId="0"/>
      <sheetData sheetId="1">
        <row r="2604">
          <cell r="A2604">
            <v>45414</v>
          </cell>
          <cell r="B2604">
            <v>0</v>
          </cell>
          <cell r="C2604" t="str">
            <v>Эко-ПЛАНТ</v>
          </cell>
          <cell r="D2604" t="str">
            <v>М 985 СС</v>
          </cell>
          <cell r="E2604" t="str">
            <v>ГАММА</v>
          </cell>
          <cell r="F2604">
            <v>24200</v>
          </cell>
          <cell r="G2604"/>
          <cell r="H2604"/>
          <cell r="I2604">
            <v>0</v>
          </cell>
          <cell r="J2604">
            <v>59600</v>
          </cell>
          <cell r="K2604">
            <v>35400</v>
          </cell>
        </row>
        <row r="2605">
          <cell r="A2605">
            <v>45414</v>
          </cell>
          <cell r="B2605">
            <v>0.1</v>
          </cell>
          <cell r="C2605" t="str">
            <v>Эко-ПЛАНТ</v>
          </cell>
          <cell r="D2605" t="str">
            <v>М 985 СС</v>
          </cell>
          <cell r="E2605" t="str">
            <v>ГАММА</v>
          </cell>
          <cell r="F2605">
            <v>21550</v>
          </cell>
          <cell r="G2605"/>
          <cell r="H2605"/>
          <cell r="I2605">
            <v>0</v>
          </cell>
          <cell r="J2605">
            <v>56000</v>
          </cell>
          <cell r="K2605">
            <v>34450</v>
          </cell>
        </row>
        <row r="2606">
          <cell r="A2606">
            <v>45414</v>
          </cell>
          <cell r="B2606">
            <v>5.3</v>
          </cell>
          <cell r="C2606" t="str">
            <v>Эко-ПЛАНТ</v>
          </cell>
          <cell r="D2606" t="str">
            <v>М 057 УТ</v>
          </cell>
          <cell r="E2606" t="str">
            <v>ГАММА</v>
          </cell>
          <cell r="F2606">
            <v>23050</v>
          </cell>
          <cell r="G2606"/>
          <cell r="H2606"/>
          <cell r="I2606">
            <v>0</v>
          </cell>
          <cell r="J2606">
            <v>58400</v>
          </cell>
          <cell r="K2606">
            <v>35350</v>
          </cell>
        </row>
        <row r="2607">
          <cell r="A2607">
            <v>45414</v>
          </cell>
          <cell r="B2607">
            <v>5.4</v>
          </cell>
          <cell r="C2607" t="str">
            <v>Эко-ПЛАНТ</v>
          </cell>
          <cell r="D2607" t="str">
            <v>Н 424 МТ</v>
          </cell>
          <cell r="E2607" t="str">
            <v>ГАММА</v>
          </cell>
          <cell r="F2607">
            <v>24550</v>
          </cell>
          <cell r="G2607"/>
          <cell r="H2607"/>
          <cell r="I2607">
            <v>0</v>
          </cell>
          <cell r="J2607">
            <v>58700</v>
          </cell>
          <cell r="K2607">
            <v>34150</v>
          </cell>
        </row>
        <row r="2608">
          <cell r="A2608">
            <v>45414</v>
          </cell>
          <cell r="B2608">
            <v>5.5</v>
          </cell>
          <cell r="C2608" t="str">
            <v>Эко-ПЛАНТ</v>
          </cell>
          <cell r="D2608" t="str">
            <v>Н 424 МТ</v>
          </cell>
          <cell r="E2608" t="str">
            <v>ГАММА</v>
          </cell>
          <cell r="F2608">
            <v>19000</v>
          </cell>
          <cell r="G2608"/>
          <cell r="H2608"/>
          <cell r="I2608">
            <v>0</v>
          </cell>
          <cell r="J2608">
            <v>52750</v>
          </cell>
          <cell r="K2608">
            <v>33750</v>
          </cell>
        </row>
        <row r="2609">
          <cell r="A2609">
            <v>45414</v>
          </cell>
          <cell r="B2609">
            <v>6.2</v>
          </cell>
          <cell r="C2609" t="str">
            <v>Эко-ПЛАНТ</v>
          </cell>
          <cell r="D2609" t="str">
            <v>Н 554 ВУ</v>
          </cell>
          <cell r="E2609" t="str">
            <v>ГАММА</v>
          </cell>
          <cell r="F2609">
            <v>25100</v>
          </cell>
          <cell r="G2609"/>
          <cell r="H2609"/>
          <cell r="I2609">
            <v>0</v>
          </cell>
          <cell r="J2609">
            <v>63650</v>
          </cell>
          <cell r="K2609">
            <v>38550</v>
          </cell>
        </row>
        <row r="2610">
          <cell r="A2610">
            <v>45414</v>
          </cell>
          <cell r="B2610">
            <v>6.4</v>
          </cell>
          <cell r="C2610" t="str">
            <v>Эко-ПЛАНТ</v>
          </cell>
          <cell r="D2610" t="str">
            <v>С 479 ВН</v>
          </cell>
          <cell r="E2610" t="str">
            <v>ГАММА</v>
          </cell>
          <cell r="F2610">
            <v>24850</v>
          </cell>
          <cell r="G2610"/>
          <cell r="H2610"/>
          <cell r="I2610">
            <v>0</v>
          </cell>
          <cell r="J2610">
            <v>63500</v>
          </cell>
          <cell r="K2610">
            <v>38650</v>
          </cell>
        </row>
        <row r="2611">
          <cell r="A2611">
            <v>45414</v>
          </cell>
          <cell r="B2611">
            <v>6.5</v>
          </cell>
          <cell r="C2611" t="str">
            <v>Эко-ПЛАНТ</v>
          </cell>
          <cell r="D2611" t="str">
            <v>С 441 ВН</v>
          </cell>
          <cell r="E2611" t="str">
            <v>ГАММА</v>
          </cell>
          <cell r="F2611">
            <v>22400</v>
          </cell>
          <cell r="G2611"/>
          <cell r="H2611"/>
          <cell r="I2611">
            <v>0</v>
          </cell>
          <cell r="J2611">
            <v>59550</v>
          </cell>
          <cell r="K2611">
            <v>37150</v>
          </cell>
        </row>
        <row r="2612">
          <cell r="A2612">
            <v>45414</v>
          </cell>
          <cell r="B2612">
            <v>7.1</v>
          </cell>
          <cell r="C2612" t="str">
            <v>Эко-ПЛАНТ</v>
          </cell>
          <cell r="D2612" t="str">
            <v>С 278 ВН</v>
          </cell>
          <cell r="E2612" t="str">
            <v>ГАММА</v>
          </cell>
          <cell r="F2612">
            <v>11850</v>
          </cell>
          <cell r="G2612"/>
          <cell r="H2612"/>
          <cell r="I2612">
            <v>0</v>
          </cell>
          <cell r="J2612">
            <v>30750</v>
          </cell>
          <cell r="K2612">
            <v>18900</v>
          </cell>
        </row>
        <row r="2613">
          <cell r="A2613">
            <v>45414</v>
          </cell>
          <cell r="B2613">
            <v>8.1999999999999993</v>
          </cell>
          <cell r="C2613" t="str">
            <v>Эко-ПЛАНТ</v>
          </cell>
          <cell r="D2613" t="str">
            <v>М 985 СС</v>
          </cell>
          <cell r="E2613" t="str">
            <v>ГАММА</v>
          </cell>
          <cell r="F2613">
            <v>21650</v>
          </cell>
          <cell r="G2613"/>
          <cell r="H2613"/>
          <cell r="I2613">
            <v>0</v>
          </cell>
          <cell r="J2613">
            <v>56800</v>
          </cell>
          <cell r="K2613">
            <v>35150</v>
          </cell>
        </row>
        <row r="2614">
          <cell r="A2614">
            <v>45414</v>
          </cell>
          <cell r="B2614">
            <v>9.1</v>
          </cell>
          <cell r="C2614" t="str">
            <v>Эко-ПЛАНТ</v>
          </cell>
          <cell r="D2614" t="str">
            <v>М 985 СС</v>
          </cell>
          <cell r="E2614" t="str">
            <v>ГАММА</v>
          </cell>
          <cell r="F2614">
            <v>26800</v>
          </cell>
          <cell r="G2614"/>
          <cell r="H2614"/>
          <cell r="I2614">
            <v>0</v>
          </cell>
          <cell r="J2614">
            <v>61100</v>
          </cell>
          <cell r="K2614">
            <v>34300</v>
          </cell>
        </row>
        <row r="2615">
          <cell r="A2615">
            <v>45414</v>
          </cell>
          <cell r="B2615">
            <v>10.199999999999999</v>
          </cell>
          <cell r="C2615" t="str">
            <v>Эко-ПЛАНТ</v>
          </cell>
          <cell r="D2615" t="str">
            <v>Н 554 ВУ</v>
          </cell>
          <cell r="E2615" t="str">
            <v>ГАММА</v>
          </cell>
          <cell r="F2615">
            <v>23250</v>
          </cell>
          <cell r="G2615"/>
          <cell r="H2615"/>
          <cell r="I2615">
            <v>0</v>
          </cell>
          <cell r="J2615">
            <v>61400</v>
          </cell>
          <cell r="K2615">
            <v>38150</v>
          </cell>
        </row>
        <row r="2616">
          <cell r="A2616">
            <v>45414</v>
          </cell>
          <cell r="B2616">
            <v>10.5</v>
          </cell>
          <cell r="C2616" t="str">
            <v>Эко-ПЛАНТ</v>
          </cell>
          <cell r="D2616" t="str">
            <v>С 278 ВН</v>
          </cell>
          <cell r="E2616" t="str">
            <v>ГАММА</v>
          </cell>
          <cell r="F2616">
            <v>14250</v>
          </cell>
          <cell r="G2616"/>
          <cell r="H2616"/>
          <cell r="I2616">
            <v>0</v>
          </cell>
          <cell r="J2616">
            <v>33100</v>
          </cell>
          <cell r="K2616">
            <v>18850</v>
          </cell>
        </row>
        <row r="2617">
          <cell r="A2617">
            <v>45414</v>
          </cell>
          <cell r="B2617">
            <v>10.5</v>
          </cell>
          <cell r="C2617" t="str">
            <v>Эко-ПЛАНТ</v>
          </cell>
          <cell r="D2617" t="str">
            <v>С 479 ВН</v>
          </cell>
          <cell r="E2617" t="str">
            <v>ГАММА</v>
          </cell>
          <cell r="F2617">
            <v>24100</v>
          </cell>
          <cell r="G2617"/>
          <cell r="H2617"/>
          <cell r="I2617">
            <v>0</v>
          </cell>
          <cell r="J2617">
            <v>62650</v>
          </cell>
          <cell r="K2617">
            <v>38550</v>
          </cell>
        </row>
        <row r="2618">
          <cell r="A2618">
            <v>45414</v>
          </cell>
          <cell r="B2618">
            <v>11.3</v>
          </cell>
          <cell r="C2618" t="str">
            <v>Эко-ПЛАНТ</v>
          </cell>
          <cell r="D2618" t="str">
            <v>С 441 ВН</v>
          </cell>
          <cell r="E2618" t="str">
            <v>ГАММА</v>
          </cell>
          <cell r="F2618">
            <v>20000</v>
          </cell>
          <cell r="G2618"/>
          <cell r="H2618"/>
          <cell r="I2618">
            <v>0</v>
          </cell>
          <cell r="J2618">
            <v>56950</v>
          </cell>
          <cell r="K2618">
            <v>36950</v>
          </cell>
        </row>
        <row r="2619">
          <cell r="A2619">
            <v>45414</v>
          </cell>
          <cell r="B2619">
            <v>11.4</v>
          </cell>
          <cell r="C2619" t="str">
            <v>Эко-ПЛАНТ</v>
          </cell>
          <cell r="D2619" t="str">
            <v>М 057 УТ</v>
          </cell>
          <cell r="E2619" t="str">
            <v>ГАММА</v>
          </cell>
          <cell r="F2619">
            <v>22050</v>
          </cell>
          <cell r="G2619"/>
          <cell r="H2619"/>
          <cell r="I2619">
            <v>0</v>
          </cell>
          <cell r="J2619">
            <v>57250</v>
          </cell>
          <cell r="K2619">
            <v>35200</v>
          </cell>
        </row>
        <row r="2620">
          <cell r="A2620">
            <v>45414</v>
          </cell>
          <cell r="B2620">
            <v>13.1</v>
          </cell>
          <cell r="C2620" t="str">
            <v>Эко-ПЛАНТ</v>
          </cell>
          <cell r="D2620" t="str">
            <v>М 985 СС</v>
          </cell>
          <cell r="E2620" t="str">
            <v>ГАММА</v>
          </cell>
          <cell r="F2620">
            <v>29250</v>
          </cell>
          <cell r="G2620"/>
          <cell r="H2620"/>
          <cell r="I2620">
            <v>0</v>
          </cell>
          <cell r="J2620">
            <v>64350</v>
          </cell>
          <cell r="K2620">
            <v>35100</v>
          </cell>
        </row>
        <row r="2621">
          <cell r="A2621">
            <v>45414</v>
          </cell>
          <cell r="B2621">
            <v>14</v>
          </cell>
          <cell r="C2621" t="str">
            <v>Эко-ПЛАНТ</v>
          </cell>
          <cell r="D2621" t="str">
            <v>М 985 СС</v>
          </cell>
          <cell r="E2621" t="str">
            <v>ГАММА</v>
          </cell>
          <cell r="F2621">
            <v>20900</v>
          </cell>
          <cell r="G2621"/>
          <cell r="H2621"/>
          <cell r="I2621">
            <v>0</v>
          </cell>
          <cell r="J2621">
            <v>55050</v>
          </cell>
          <cell r="K2621">
            <v>34150</v>
          </cell>
        </row>
        <row r="2622">
          <cell r="A2622">
            <v>45414</v>
          </cell>
          <cell r="B2622">
            <v>14.4</v>
          </cell>
          <cell r="C2622" t="str">
            <v>Эко-ПЛАНТ</v>
          </cell>
          <cell r="D2622" t="str">
            <v>Н 554 ВУ</v>
          </cell>
          <cell r="E2622" t="str">
            <v>ГАММА</v>
          </cell>
          <cell r="F2622">
            <v>21950</v>
          </cell>
          <cell r="G2622"/>
          <cell r="H2622"/>
          <cell r="I2622">
            <v>0</v>
          </cell>
          <cell r="J2622">
            <v>60000</v>
          </cell>
          <cell r="K2622">
            <v>38050</v>
          </cell>
        </row>
        <row r="2623">
          <cell r="A2623">
            <v>45414</v>
          </cell>
          <cell r="B2623">
            <v>15.1</v>
          </cell>
          <cell r="C2623" t="str">
            <v>Эко-ПЛАНТ</v>
          </cell>
          <cell r="D2623" t="str">
            <v>С 479 ВН</v>
          </cell>
          <cell r="E2623" t="str">
            <v>ГАММА</v>
          </cell>
          <cell r="F2623">
            <v>20700</v>
          </cell>
          <cell r="G2623"/>
          <cell r="H2623"/>
          <cell r="I2623">
            <v>0</v>
          </cell>
          <cell r="J2623">
            <v>59150</v>
          </cell>
          <cell r="K2623">
            <v>38450</v>
          </cell>
        </row>
        <row r="2624">
          <cell r="A2624">
            <v>45414</v>
          </cell>
          <cell r="B2624">
            <v>15.2</v>
          </cell>
          <cell r="C2624" t="str">
            <v>Эко-ПЛАНТ</v>
          </cell>
          <cell r="D2624" t="str">
            <v>С 441 ВН</v>
          </cell>
          <cell r="E2624" t="str">
            <v>ГАММА</v>
          </cell>
          <cell r="F2624">
            <v>21600</v>
          </cell>
          <cell r="G2624"/>
          <cell r="H2624"/>
          <cell r="I2624">
            <v>0</v>
          </cell>
          <cell r="J2624">
            <v>58450</v>
          </cell>
          <cell r="K2624">
            <v>36850</v>
          </cell>
        </row>
        <row r="2625">
          <cell r="A2625">
            <v>45414</v>
          </cell>
          <cell r="B2625">
            <v>15.4</v>
          </cell>
          <cell r="C2625" t="str">
            <v>Эко-ПЛАНТ</v>
          </cell>
          <cell r="D2625" t="str">
            <v>М 057 УТ</v>
          </cell>
          <cell r="E2625" t="str">
            <v>ГАММА</v>
          </cell>
          <cell r="F2625">
            <v>23100</v>
          </cell>
          <cell r="G2625"/>
          <cell r="H2625"/>
          <cell r="I2625">
            <v>0</v>
          </cell>
          <cell r="J2625">
            <v>58450</v>
          </cell>
          <cell r="K2625">
            <v>35350</v>
          </cell>
        </row>
        <row r="2626">
          <cell r="A2626">
            <v>45414</v>
          </cell>
          <cell r="B2626">
            <v>18.2</v>
          </cell>
          <cell r="C2626" t="str">
            <v>Эко-ПЛАНТ</v>
          </cell>
          <cell r="D2626" t="str">
            <v>М 985 СС</v>
          </cell>
          <cell r="E2626" t="str">
            <v>ГАММА</v>
          </cell>
          <cell r="F2626">
            <v>21400</v>
          </cell>
          <cell r="G2626"/>
          <cell r="H2626"/>
          <cell r="I2626">
            <v>0</v>
          </cell>
          <cell r="J2626">
            <v>57100</v>
          </cell>
          <cell r="K2626">
            <v>35700</v>
          </cell>
        </row>
        <row r="2627">
          <cell r="A2627">
            <v>45414</v>
          </cell>
          <cell r="B2627">
            <v>19.100000000000001</v>
          </cell>
          <cell r="C2627" t="str">
            <v>Эко-ПЛАНТ</v>
          </cell>
          <cell r="D2627" t="str">
            <v>Н 554 ВУ</v>
          </cell>
          <cell r="E2627" t="str">
            <v>ГАММА</v>
          </cell>
          <cell r="F2627">
            <v>22550</v>
          </cell>
          <cell r="G2627"/>
          <cell r="H2627"/>
          <cell r="I2627">
            <v>0</v>
          </cell>
          <cell r="J2627">
            <v>60500</v>
          </cell>
          <cell r="K2627">
            <v>37950</v>
          </cell>
        </row>
        <row r="2628">
          <cell r="A2628">
            <v>45414</v>
          </cell>
          <cell r="B2628">
            <v>19.3</v>
          </cell>
          <cell r="C2628" t="str">
            <v>Эко-ПЛАНТ</v>
          </cell>
          <cell r="D2628" t="str">
            <v>С 278 ВН</v>
          </cell>
          <cell r="E2628" t="str">
            <v>ГАММА</v>
          </cell>
          <cell r="F2628">
            <v>9900</v>
          </cell>
          <cell r="G2628"/>
          <cell r="H2628"/>
          <cell r="I2628">
            <v>0</v>
          </cell>
          <cell r="J2628">
            <v>28700</v>
          </cell>
          <cell r="K2628">
            <v>18800</v>
          </cell>
        </row>
        <row r="2629">
          <cell r="A2629">
            <v>45414</v>
          </cell>
          <cell r="B2629">
            <v>19.3</v>
          </cell>
          <cell r="C2629" t="str">
            <v>Эко-ПЛАНТ</v>
          </cell>
          <cell r="D2629" t="str">
            <v>М 057 УТ</v>
          </cell>
          <cell r="E2629" t="str">
            <v>ГАММА</v>
          </cell>
          <cell r="F2629">
            <v>23850</v>
          </cell>
          <cell r="G2629"/>
          <cell r="H2629"/>
          <cell r="I2629">
            <v>0</v>
          </cell>
          <cell r="J2629">
            <v>59100</v>
          </cell>
          <cell r="K2629">
            <v>35250</v>
          </cell>
        </row>
        <row r="2630">
          <cell r="A2630">
            <v>45414</v>
          </cell>
          <cell r="B2630">
            <v>21</v>
          </cell>
          <cell r="C2630" t="str">
            <v>Эко-ПЛАНТ</v>
          </cell>
          <cell r="D2630" t="str">
            <v>С 479 ВН</v>
          </cell>
          <cell r="E2630" t="str">
            <v>ГАММА</v>
          </cell>
          <cell r="F2630">
            <v>20000</v>
          </cell>
          <cell r="G2630"/>
          <cell r="H2630"/>
          <cell r="I2630">
            <v>0</v>
          </cell>
          <cell r="J2630">
            <v>58300</v>
          </cell>
          <cell r="K2630">
            <v>38300</v>
          </cell>
        </row>
        <row r="2631">
          <cell r="A2631">
            <v>45414</v>
          </cell>
          <cell r="B2631">
            <v>22</v>
          </cell>
          <cell r="C2631" t="str">
            <v>Эко-ПЛАНТ</v>
          </cell>
          <cell r="D2631" t="str">
            <v>С 441 ВН</v>
          </cell>
          <cell r="E2631" t="str">
            <v>ГАММА</v>
          </cell>
          <cell r="F2631">
            <v>18400</v>
          </cell>
          <cell r="G2631"/>
          <cell r="H2631"/>
          <cell r="I2631">
            <v>0</v>
          </cell>
          <cell r="J2631">
            <v>55150</v>
          </cell>
          <cell r="K2631">
            <v>36750</v>
          </cell>
        </row>
        <row r="2632">
          <cell r="A2632">
            <v>45414</v>
          </cell>
          <cell r="B2632">
            <v>22.3</v>
          </cell>
          <cell r="C2632" t="str">
            <v>Эко-ПЛАНТ</v>
          </cell>
          <cell r="D2632" t="str">
            <v>С 278 ВН</v>
          </cell>
          <cell r="E2632" t="str">
            <v>ГАММА</v>
          </cell>
          <cell r="F2632">
            <v>11250</v>
          </cell>
          <cell r="G2632"/>
          <cell r="H2632"/>
          <cell r="I2632">
            <v>0</v>
          </cell>
          <cell r="J2632">
            <v>30200</v>
          </cell>
          <cell r="K2632">
            <v>18950</v>
          </cell>
        </row>
        <row r="2633">
          <cell r="A2633">
            <v>45414</v>
          </cell>
          <cell r="B2633">
            <v>22.4</v>
          </cell>
          <cell r="C2633" t="str">
            <v>Эко-ПЛАНТ</v>
          </cell>
          <cell r="D2633" t="str">
            <v>М 985 СС</v>
          </cell>
          <cell r="E2633" t="str">
            <v>ГАММА</v>
          </cell>
          <cell r="F2633">
            <v>20500</v>
          </cell>
          <cell r="G2633"/>
          <cell r="H2633"/>
          <cell r="I2633">
            <v>0</v>
          </cell>
          <cell r="J2633">
            <v>56100</v>
          </cell>
          <cell r="K2633">
            <v>35600</v>
          </cell>
        </row>
        <row r="2634">
          <cell r="A2634">
            <v>45414</v>
          </cell>
          <cell r="B2634">
            <v>22.5</v>
          </cell>
          <cell r="C2634" t="str">
            <v>Эко-ПЛАНТ</v>
          </cell>
          <cell r="D2634" t="str">
            <v>М 985 СС</v>
          </cell>
          <cell r="E2634" t="str">
            <v>ГАММА</v>
          </cell>
          <cell r="F2634">
            <v>23200</v>
          </cell>
          <cell r="G2634"/>
          <cell r="H2634"/>
          <cell r="I2634">
            <v>0</v>
          </cell>
          <cell r="J2634">
            <v>57850</v>
          </cell>
          <cell r="K2634">
            <v>34650</v>
          </cell>
        </row>
        <row r="2635">
          <cell r="A2635">
            <v>45414</v>
          </cell>
          <cell r="B2635">
            <v>23.1</v>
          </cell>
          <cell r="C2635" t="str">
            <v>Эко-ПЛАНТ</v>
          </cell>
          <cell r="D2635" t="str">
            <v>Н 554 ВУ</v>
          </cell>
          <cell r="E2635" t="str">
            <v>ГАММА</v>
          </cell>
          <cell r="F2635">
            <v>24400</v>
          </cell>
          <cell r="G2635"/>
          <cell r="H2635"/>
          <cell r="I2635">
            <v>0</v>
          </cell>
          <cell r="J2635">
            <v>62200</v>
          </cell>
          <cell r="K2635">
            <v>37800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357.578606481482" createdVersion="7" refreshedVersion="7" minRefreshableVersion="3" recordCount="432" xr:uid="{6A905197-462C-4A96-B328-0AB5A3F76625}">
  <cacheSource type="worksheet">
    <worksheetSource ref="A1:G1048576" sheet="Ввоз"/>
  </cacheSource>
  <cacheFields count="7">
    <cacheField name="Дата" numFmtId="14">
      <sharedItems containsNonDate="0" containsDate="1" containsString="0" containsBlank="1" minDate="2024-03-01T00:00:00" maxDate="2024-03-06T00:00:00" count="6">
        <d v="2024-03-01T00:00:00"/>
        <d v="2024-03-02T00:00:00"/>
        <d v="2024-03-03T00:00:00"/>
        <d v="2024-03-04T00:00:00"/>
        <d v="2024-03-05T00:00:00"/>
        <m/>
      </sharedItems>
    </cacheField>
    <cacheField name="Время" numFmtId="0">
      <sharedItems containsString="0" containsBlank="1" containsNumber="1" minValue="7" maxValue="21"/>
    </cacheField>
    <cacheField name="ТС" numFmtId="0">
      <sharedItems containsBlank="1"/>
    </cacheField>
    <cacheField name="Проверка" numFmtId="0">
      <sharedItems containsBlank="1"/>
    </cacheField>
    <cacheField name="Масса нетто,_x000a_т" numFmtId="0">
      <sharedItems containsString="0" containsBlank="1" containsNumber="1" containsInteger="1" minValue="200" maxValue="12650"/>
    </cacheField>
    <cacheField name="Масса брутто, т" numFmtId="0">
      <sharedItems containsString="0" containsBlank="1" containsNumber="1" containsInteger="1" minValue="3450" maxValue="28400"/>
    </cacheField>
    <cacheField name="Масса авто, т" numFmtId="0">
      <sharedItems containsString="0" containsBlank="1" containsNumber="1" containsInteger="1" minValue="2550" maxValue="19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втор" refreshedDate="45357.578773263886" createdVersion="7" refreshedVersion="7" minRefreshableVersion="3" recordCount="99" xr:uid="{60A4F4EA-1A62-483C-ADF9-662398110E8B}">
  <cacheSource type="worksheet">
    <worksheetSource ref="A1:K1048576" sheet="Вывоз"/>
  </cacheSource>
  <cacheFields count="11">
    <cacheField name="Дата" numFmtId="14">
      <sharedItems containsNonDate="0" containsDate="1" containsString="0" containsBlank="1" minDate="2024-03-01T00:00:00" maxDate="2024-03-06T00:00:00" count="6">
        <d v="2024-03-01T00:00:00"/>
        <d v="2024-03-02T00:00:00"/>
        <d v="2024-03-03T00:00:00"/>
        <d v="2024-03-04T00:00:00"/>
        <d v="2024-03-05T00:00:00"/>
        <m/>
      </sharedItems>
    </cacheField>
    <cacheField name="Время" numFmtId="0">
      <sharedItems containsString="0" containsBlank="1" containsNumber="1" minValue="0" maxValue="23.4"/>
    </cacheField>
    <cacheField name="Куда" numFmtId="0">
      <sharedItems containsBlank="1" count="3">
        <s v="Эко-ПЛАНТ"/>
        <s v="Полигон ТБО (Лепсари)"/>
        <m/>
      </sharedItems>
    </cacheField>
    <cacheField name="ТС" numFmtId="0">
      <sharedItems containsBlank="1"/>
    </cacheField>
    <cacheField name="Перевозчик" numFmtId="0">
      <sharedItems containsBlank="1"/>
    </cacheField>
    <cacheField name="Масса нетто (УЗ),_x000a_т" numFmtId="0">
      <sharedItems containsString="0" containsBlank="1" containsNumber="1" containsInteger="1" minValue="20050" maxValue="29350"/>
    </cacheField>
    <cacheField name="1 вес" numFmtId="0">
      <sharedItems containsString="0" containsBlank="1" containsNumber="1" containsInteger="1" minValue="9960" maxValue="29120"/>
    </cacheField>
    <cacheField name="2 вес" numFmtId="0">
      <sharedItems containsString="0" containsBlank="1" containsNumber="1" containsInteger="1" minValue="9500" maxValue="16240"/>
    </cacheField>
    <cacheField name="Масса нетто (Полигон),_x000a_т" numFmtId="0">
      <sharedItems containsString="0" containsBlank="1" containsNumber="1" containsInteger="1" minValue="0" maxValue="29120"/>
    </cacheField>
    <cacheField name="Масса брутто, т" numFmtId="0">
      <sharedItems containsString="0" containsBlank="1" containsNumber="1" containsInteger="1" minValue="54400" maxValue="67300"/>
    </cacheField>
    <cacheField name="Масса авто, т" numFmtId="0">
      <sharedItems containsString="0" containsBlank="1" containsNumber="1" containsInteger="1" minValue="33600" maxValue="387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">
  <r>
    <x v="0"/>
    <n v="7.1"/>
    <s v="Т 848 ТН"/>
    <s v="ГАММА"/>
    <n v="1600"/>
    <n v="8500"/>
    <n v="6900"/>
  </r>
  <r>
    <x v="0"/>
    <n v="8.1"/>
    <s v="Т 848 ТН"/>
    <s v="ГАММА"/>
    <n v="400"/>
    <n v="7300"/>
    <n v="6900"/>
  </r>
  <r>
    <x v="0"/>
    <n v="9"/>
    <s v="Р 730 ОН"/>
    <s v="ООО &quot;Эко Лэнд&quot;"/>
    <n v="8100"/>
    <n v="23850"/>
    <n v="15750"/>
  </r>
  <r>
    <x v="0"/>
    <n v="9.3000000000000007"/>
    <s v="В 404 ТР"/>
    <s v="ГАММА"/>
    <n v="400"/>
    <n v="5300"/>
    <n v="4900"/>
  </r>
  <r>
    <x v="0"/>
    <n v="9.3000000000000007"/>
    <s v="В 404 ТР"/>
    <s v="ГАММА"/>
    <n v="4550"/>
    <n v="18550"/>
    <n v="14000"/>
  </r>
  <r>
    <x v="0"/>
    <n v="9.4"/>
    <s v="М 649 УТ"/>
    <s v="ГАММА"/>
    <n v="2550"/>
    <n v="7550"/>
    <n v="5000"/>
  </r>
  <r>
    <x v="0"/>
    <n v="9.4"/>
    <s v="Т 848 ТН"/>
    <s v="ГАММА"/>
    <n v="2200"/>
    <n v="9400"/>
    <n v="7200"/>
  </r>
  <r>
    <x v="0"/>
    <n v="9.4"/>
    <s v="К 853 АС"/>
    <s v="ГАММА"/>
    <n v="6200"/>
    <n v="20000"/>
    <n v="13800"/>
  </r>
  <r>
    <x v="0"/>
    <n v="9.5"/>
    <s v="В 098 АВ"/>
    <s v="ГАММА"/>
    <n v="2000"/>
    <n v="11000"/>
    <n v="9000"/>
  </r>
  <r>
    <x v="0"/>
    <n v="10.1"/>
    <s v="К 130 ОС"/>
    <s v="ООО &quot;Эко Лэнд&quot;"/>
    <n v="2150"/>
    <n v="17750"/>
    <n v="15600"/>
  </r>
  <r>
    <x v="0"/>
    <n v="10.3"/>
    <s v="Р 730 ОН"/>
    <s v="ООО &quot;Эко Лэнд&quot;"/>
    <n v="9350"/>
    <n v="25150"/>
    <n v="15800"/>
  </r>
  <r>
    <x v="0"/>
    <n v="10.4"/>
    <s v="В 266 УТ"/>
    <s v="МПБО"/>
    <n v="9400"/>
    <n v="21550"/>
    <n v="12150"/>
  </r>
  <r>
    <x v="0"/>
    <n v="10.5"/>
    <s v="В 407 УВ"/>
    <s v="ГАММА"/>
    <n v="900"/>
    <n v="11550"/>
    <n v="10650"/>
  </r>
  <r>
    <x v="0"/>
    <n v="11"/>
    <s v="В 404 ТР"/>
    <s v="ГАММА"/>
    <n v="750"/>
    <n v="6300"/>
    <n v="5550"/>
  </r>
  <r>
    <x v="0"/>
    <n v="11.1"/>
    <s v="О 348 ЕВ"/>
    <s v="ГАММА"/>
    <n v="6500"/>
    <n v="20250"/>
    <n v="13750"/>
  </r>
  <r>
    <x v="0"/>
    <n v="11.1"/>
    <s v="В 268 УТ"/>
    <s v="МПБО"/>
    <n v="9500"/>
    <n v="21800"/>
    <n v="12300"/>
  </r>
  <r>
    <x v="0"/>
    <n v="11.1"/>
    <s v="М 649 УТ"/>
    <s v="ГАММА"/>
    <n v="2250"/>
    <n v="7400"/>
    <n v="5150"/>
  </r>
  <r>
    <x v="0"/>
    <n v="11.1"/>
    <s v="Т 848 ТН"/>
    <s v="ГАММА"/>
    <n v="1550"/>
    <n v="8650"/>
    <n v="7100"/>
  </r>
  <r>
    <x v="0"/>
    <n v="11.1"/>
    <s v="Х 866 ТН"/>
    <s v="ГАММА"/>
    <n v="7600"/>
    <n v="20300"/>
    <n v="12700"/>
  </r>
  <r>
    <x v="0"/>
    <n v="11.1"/>
    <s v="Н 150 ХЕ"/>
    <s v="ГАММА"/>
    <n v="6350"/>
    <n v="20550"/>
    <n v="14200"/>
  </r>
  <r>
    <x v="0"/>
    <n v="11.2"/>
    <s v="С 858 ЕТ"/>
    <s v="ООО &quot;Эко Лэнд&quot;"/>
    <n v="7750"/>
    <n v="21750"/>
    <n v="14000"/>
  </r>
  <r>
    <x v="0"/>
    <n v="11.3"/>
    <s v="В 267 УТ"/>
    <s v="МПБО"/>
    <n v="8300"/>
    <n v="20550"/>
    <n v="12250"/>
  </r>
  <r>
    <x v="0"/>
    <n v="11.3"/>
    <s v="Н 433 ВР"/>
    <s v="ГАММА"/>
    <n v="7750"/>
    <n v="21500"/>
    <n v="13750"/>
  </r>
  <r>
    <x v="0"/>
    <n v="11.5"/>
    <s v="В 098 АВ"/>
    <s v="ГАММА"/>
    <n v="1550"/>
    <n v="10350"/>
    <n v="8800"/>
  </r>
  <r>
    <x v="0"/>
    <n v="12"/>
    <s v="В 407 УВ"/>
    <s v="ГАММА"/>
    <n v="1050"/>
    <n v="11500"/>
    <n v="10450"/>
  </r>
  <r>
    <x v="0"/>
    <n v="12.1"/>
    <s v="В 363 ВН"/>
    <s v="ГАММА"/>
    <n v="9700"/>
    <n v="24350"/>
    <n v="14650"/>
  </r>
  <r>
    <x v="0"/>
    <n v="12.1"/>
    <s v="Р 806 НК"/>
    <s v="ООО &quot;Эко Лэнд&quot;"/>
    <n v="8200"/>
    <n v="20650"/>
    <n v="12450"/>
  </r>
  <r>
    <x v="0"/>
    <n v="12.1"/>
    <s v="К 471 ЕВ"/>
    <s v="НЭО"/>
    <n v="1350"/>
    <n v="4050"/>
    <n v="2700"/>
  </r>
  <r>
    <x v="0"/>
    <n v="12.1"/>
    <s v="В 404 ТР"/>
    <s v="ГАММА"/>
    <n v="1750"/>
    <n v="7050"/>
    <n v="5300"/>
  </r>
  <r>
    <x v="0"/>
    <n v="12.1"/>
    <s v="М 977 РО"/>
    <s v="ГАММА"/>
    <n v="2400"/>
    <n v="8600"/>
    <n v="6200"/>
  </r>
  <r>
    <x v="0"/>
    <n v="12.2"/>
    <s v="М 649 УТ"/>
    <s v="ГАММА"/>
    <n v="2000"/>
    <n v="7050"/>
    <n v="5050"/>
  </r>
  <r>
    <x v="0"/>
    <n v="12.2"/>
    <s v="Е 891 РТ"/>
    <s v="ГАММА"/>
    <n v="6150"/>
    <n v="20000"/>
    <n v="13850"/>
  </r>
  <r>
    <x v="0"/>
    <n v="12.2"/>
    <s v="Т 848 ТН"/>
    <s v="ГАММА"/>
    <n v="1050"/>
    <n v="8150"/>
    <n v="7100"/>
  </r>
  <r>
    <x v="0"/>
    <n v="12.4"/>
    <s v="Н 803 НХ"/>
    <s v="ГАММА"/>
    <n v="8650"/>
    <n v="22750"/>
    <n v="14100"/>
  </r>
  <r>
    <x v="0"/>
    <n v="12.5"/>
    <s v="К 130 ОС"/>
    <s v="ООО &quot;Эко Лэнд&quot;"/>
    <n v="3300"/>
    <n v="18800"/>
    <n v="15500"/>
  </r>
  <r>
    <x v="0"/>
    <n v="12.5"/>
    <s v="В 205 УТ"/>
    <s v="МПБО"/>
    <n v="7300"/>
    <n v="22150"/>
    <n v="14850"/>
  </r>
  <r>
    <x v="0"/>
    <n v="13.1"/>
    <s v="В 266 УТ"/>
    <s v="МПБО"/>
    <n v="5450"/>
    <n v="17550"/>
    <n v="12100"/>
  </r>
  <r>
    <x v="0"/>
    <n v="13.1"/>
    <s v="М 249 МТ"/>
    <s v="ГАММА"/>
    <n v="7900"/>
    <n v="21800"/>
    <n v="13900"/>
  </r>
  <r>
    <x v="0"/>
    <n v="13.2"/>
    <s v="Р 095 ОВ"/>
    <s v="ООО &quot;Эко Лэнд&quot;"/>
    <n v="12200"/>
    <n v="28150"/>
    <n v="15950"/>
  </r>
  <r>
    <x v="0"/>
    <n v="13.2"/>
    <s v="Н 506 ВР"/>
    <s v="ГАММА"/>
    <n v="8100"/>
    <n v="21900"/>
    <n v="13800"/>
  </r>
  <r>
    <x v="0"/>
    <n v="13.2"/>
    <s v="М 013 РС"/>
    <s v="ГАММА"/>
    <n v="7850"/>
    <n v="22300"/>
    <n v="14450"/>
  </r>
  <r>
    <x v="0"/>
    <n v="13.2"/>
    <s v="К 853 АС"/>
    <s v="ГАММА"/>
    <n v="6950"/>
    <n v="20750"/>
    <n v="13800"/>
  </r>
  <r>
    <x v="0"/>
    <n v="13.3"/>
    <s v="Н 143 ОА"/>
    <s v="ООО &quot;Эко Лэнд&quot;"/>
    <n v="2050"/>
    <n v="10050"/>
    <n v="8000"/>
  </r>
  <r>
    <x v="0"/>
    <n v="13.3"/>
    <s v="Р 054 НМ"/>
    <s v="ООО &quot;Эко Лэнд&quot;"/>
    <n v="12650"/>
    <n v="28400"/>
    <n v="15750"/>
  </r>
  <r>
    <x v="0"/>
    <n v="13.4"/>
    <s v="В 404 ТР"/>
    <s v="ГАММА"/>
    <n v="200"/>
    <n v="5250"/>
    <n v="5050"/>
  </r>
  <r>
    <x v="0"/>
    <n v="13.4"/>
    <s v="Р 719 ОН"/>
    <s v="ООО &quot;Эко Лэнд&quot;"/>
    <n v="7350"/>
    <n v="23050"/>
    <n v="15700"/>
  </r>
  <r>
    <x v="0"/>
    <n v="13.4"/>
    <s v="О 348 ЕВ"/>
    <s v="ГАММА"/>
    <n v="5700"/>
    <n v="19500"/>
    <n v="13800"/>
  </r>
  <r>
    <x v="0"/>
    <n v="13.4"/>
    <s v="М 649 УТ"/>
    <s v="ГАММА"/>
    <n v="2300"/>
    <n v="7500"/>
    <n v="5200"/>
  </r>
  <r>
    <x v="0"/>
    <n v="13.5"/>
    <s v="Е 732 ХУ"/>
    <s v="ГАММА"/>
    <n v="3000"/>
    <n v="17650"/>
    <n v="14650"/>
  </r>
  <r>
    <x v="0"/>
    <n v="13.5"/>
    <s v="М 977 РО"/>
    <s v="ГАММА"/>
    <n v="2200"/>
    <n v="8400"/>
    <n v="6200"/>
  </r>
  <r>
    <x v="0"/>
    <n v="14"/>
    <s v="В 407 УВ"/>
    <s v="ГАММА"/>
    <n v="2250"/>
    <n v="12900"/>
    <n v="10650"/>
  </r>
  <r>
    <x v="0"/>
    <n v="14.1"/>
    <s v="В 098 АВ"/>
    <s v="ГАММА"/>
    <n v="3250"/>
    <n v="12150"/>
    <n v="8900"/>
  </r>
  <r>
    <x v="0"/>
    <n v="14.1"/>
    <s v="О 046 ТА"/>
    <s v="ООО &quot;Эко Лэнд&quot;"/>
    <n v="6950"/>
    <n v="18800"/>
    <n v="11850"/>
  </r>
  <r>
    <x v="0"/>
    <n v="14.1"/>
    <s v="О 715 УО"/>
    <s v="ГАММА"/>
    <n v="7800"/>
    <n v="24450"/>
    <n v="16650"/>
  </r>
  <r>
    <x v="0"/>
    <n v="14.2"/>
    <s v="В 267 УТ"/>
    <s v="МПБО"/>
    <n v="4050"/>
    <n v="16300"/>
    <n v="12250"/>
  </r>
  <r>
    <x v="0"/>
    <n v="14.3"/>
    <s v="М 649 УТ"/>
    <s v="ГАММА"/>
    <n v="350"/>
    <n v="5400"/>
    <n v="5050"/>
  </r>
  <r>
    <x v="0"/>
    <n v="14.3"/>
    <s v="В 268 УТ"/>
    <s v="МПБО"/>
    <n v="8650"/>
    <n v="20950"/>
    <n v="12300"/>
  </r>
  <r>
    <x v="0"/>
    <n v="14.5"/>
    <s v="Р 113 ВК"/>
    <s v="ООО &quot;Эко Лэнд&quot;"/>
    <n v="7400"/>
    <n v="21200"/>
    <n v="13800"/>
  </r>
  <r>
    <x v="0"/>
    <n v="15.1"/>
    <s v="К 725 ХК"/>
    <s v="ГАММА"/>
    <n v="4550"/>
    <n v="24050"/>
    <n v="19500"/>
  </r>
  <r>
    <x v="0"/>
    <n v="15.2"/>
    <s v="О 348 ЕВ"/>
    <s v="ГАММА"/>
    <n v="3100"/>
    <n v="16900"/>
    <n v="13800"/>
  </r>
  <r>
    <x v="0"/>
    <n v="15.2"/>
    <s v="Р 446 ОР"/>
    <s v="ООО &quot;Эко Лэнд&quot;"/>
    <n v="9750"/>
    <n v="23550"/>
    <n v="13800"/>
  </r>
  <r>
    <x v="0"/>
    <n v="15.3"/>
    <s v="Р 730 ОН"/>
    <s v="ООО &quot;Эко Лэнд&quot;"/>
    <n v="10550"/>
    <n v="26350"/>
    <n v="15800"/>
  </r>
  <r>
    <x v="0"/>
    <n v="15.5"/>
    <s v="В 098 АВ"/>
    <s v="ГАММА"/>
    <n v="1800"/>
    <n v="10850"/>
    <n v="9050"/>
  </r>
  <r>
    <x v="0"/>
    <n v="16"/>
    <s v="Х 866 ТН"/>
    <s v="ГАММА"/>
    <n v="5200"/>
    <n v="17800"/>
    <n v="12600"/>
  </r>
  <r>
    <x v="0"/>
    <n v="16.100000000000001"/>
    <s v="Е 891 РТ"/>
    <s v="ГАММА"/>
    <n v="5350"/>
    <n v="19200"/>
    <n v="13850"/>
  </r>
  <r>
    <x v="0"/>
    <n v="16.100000000000001"/>
    <s v="Р 617 ОО"/>
    <s v="ООО &quot;Эко Лэнд&quot;"/>
    <n v="6200"/>
    <n v="22050"/>
    <n v="15850"/>
  </r>
  <r>
    <x v="0"/>
    <n v="16.2"/>
    <s v="В 363 ВН"/>
    <s v="ГАММА"/>
    <n v="10500"/>
    <n v="25200"/>
    <n v="14700"/>
  </r>
  <r>
    <x v="0"/>
    <n v="16.3"/>
    <s v="Е 732 ХУ"/>
    <s v="ГАММА"/>
    <n v="1650"/>
    <n v="16200"/>
    <n v="14550"/>
  </r>
  <r>
    <x v="0"/>
    <n v="16.3"/>
    <s v="Р 054 НМ"/>
    <s v="ООО &quot;Эко Лэнд&quot;"/>
    <n v="6450"/>
    <n v="22200"/>
    <n v="15750"/>
  </r>
  <r>
    <x v="0"/>
    <n v="16.399999999999999"/>
    <s v="М 013 РС"/>
    <s v="ГАММА"/>
    <n v="4000"/>
    <n v="18100"/>
    <n v="14100"/>
  </r>
  <r>
    <x v="0"/>
    <n v="16.399999999999999"/>
    <s v="Н 150 ХЕ"/>
    <s v="ГАММА"/>
    <n v="6300"/>
    <n v="20450"/>
    <n v="14150"/>
  </r>
  <r>
    <x v="0"/>
    <n v="16.399999999999999"/>
    <s v="Н 506 ВР"/>
    <s v="ГАММА"/>
    <n v="7550"/>
    <n v="21400"/>
    <n v="13850"/>
  </r>
  <r>
    <x v="0"/>
    <n v="16.5"/>
    <s v="Н 433 ВР"/>
    <s v="ГАММА"/>
    <n v="6350"/>
    <n v="20150"/>
    <n v="13800"/>
  </r>
  <r>
    <x v="0"/>
    <n v="16.5"/>
    <s v="М 249 МТ"/>
    <s v="ГАММА"/>
    <n v="5200"/>
    <n v="19100"/>
    <n v="13900"/>
  </r>
  <r>
    <x v="0"/>
    <n v="17.100000000000001"/>
    <s v="Н 803 НХ"/>
    <s v="ГАММА"/>
    <n v="6600"/>
    <n v="20800"/>
    <n v="14200"/>
  </r>
  <r>
    <x v="0"/>
    <n v="17.399999999999999"/>
    <s v="К 471 ЕВ"/>
    <s v="НЭО"/>
    <n v="1650"/>
    <n v="4400"/>
    <n v="2750"/>
  </r>
  <r>
    <x v="0"/>
    <n v="17.5"/>
    <s v="В 098 АВ"/>
    <s v="ГАММА"/>
    <n v="1900"/>
    <n v="10900"/>
    <n v="9000"/>
  </r>
  <r>
    <x v="0"/>
    <n v="17.5"/>
    <s v="М 977 РО"/>
    <s v="ГАММА"/>
    <n v="2100"/>
    <n v="8300"/>
    <n v="6200"/>
  </r>
  <r>
    <x v="0"/>
    <n v="18"/>
    <s v="Н 974 ТА"/>
    <s v="НЭО"/>
    <n v="700"/>
    <n v="3450"/>
    <n v="2750"/>
  </r>
  <r>
    <x v="0"/>
    <n v="18"/>
    <s v="Е 891 РТ"/>
    <s v="ГАММА"/>
    <n v="1050"/>
    <n v="14900"/>
    <n v="13850"/>
  </r>
  <r>
    <x v="0"/>
    <n v="18.399999999999999"/>
    <s v="Р 050 НН"/>
    <s v="ООО &quot;Эко Лэнд&quot;"/>
    <n v="6700"/>
    <n v="22450"/>
    <n v="15750"/>
  </r>
  <r>
    <x v="0"/>
    <n v="19"/>
    <s v="О 715 УО"/>
    <s v="ГАММА"/>
    <n v="6050"/>
    <n v="22700"/>
    <n v="16650"/>
  </r>
  <r>
    <x v="0"/>
    <n v="19.100000000000001"/>
    <s v="М 977 РО"/>
    <s v="ГАММА"/>
    <n v="1000"/>
    <n v="7200"/>
    <n v="6200"/>
  </r>
  <r>
    <x v="0"/>
    <n v="19.100000000000001"/>
    <s v="Н 506 ВР"/>
    <s v="ГАММА"/>
    <n v="4250"/>
    <n v="18000"/>
    <n v="13750"/>
  </r>
  <r>
    <x v="1"/>
    <n v="7.58"/>
    <s v="В 404 ТР"/>
    <s v="ГАММА"/>
    <n v="1450"/>
    <n v="7100"/>
    <n v="5650"/>
  </r>
  <r>
    <x v="1"/>
    <n v="8.08"/>
    <s v="К 130 ОС"/>
    <s v="ООО &quot;Эко Лэнд&quot;"/>
    <n v="5200"/>
    <n v="21000"/>
    <n v="15800"/>
  </r>
  <r>
    <x v="1"/>
    <n v="8.3800000000000008"/>
    <s v="В 098 АВ"/>
    <s v="ГАММА"/>
    <n v="3500"/>
    <n v="12400"/>
    <n v="8900"/>
  </r>
  <r>
    <x v="1"/>
    <n v="8.4600000000000009"/>
    <s v="В 404 ТР"/>
    <s v="ГАММА"/>
    <n v="2200"/>
    <n v="7700"/>
    <n v="5500"/>
  </r>
  <r>
    <x v="1"/>
    <n v="8.48"/>
    <s v="Т 848 ТН"/>
    <s v="ГАММА"/>
    <n v="4250"/>
    <n v="11150"/>
    <n v="6900"/>
  </r>
  <r>
    <x v="1"/>
    <n v="9.1300000000000008"/>
    <s v="Р 719 ОН"/>
    <s v="ООО &quot;Эко Лэнд&quot;"/>
    <n v="10600"/>
    <n v="26400"/>
    <n v="15800"/>
  </r>
  <r>
    <x v="1"/>
    <n v="9.1999999999999993"/>
    <s v="В 407 УВ"/>
    <s v="ГАММА"/>
    <n v="350"/>
    <n v="10300"/>
    <n v="9950"/>
  </r>
  <r>
    <x v="1"/>
    <n v="9.4"/>
    <s v="К 853 АС"/>
    <s v="ГАММА"/>
    <n v="6000"/>
    <n v="19800"/>
    <n v="13800"/>
  </r>
  <r>
    <x v="1"/>
    <n v="9.4700000000000006"/>
    <s v="В 098 АВ"/>
    <s v="ГАММА"/>
    <n v="1000"/>
    <n v="9550"/>
    <n v="8550"/>
  </r>
  <r>
    <x v="1"/>
    <n v="10.01"/>
    <s v="В 404 ТР"/>
    <s v="ГАММА"/>
    <n v="1000"/>
    <n v="6350"/>
    <n v="5350"/>
  </r>
  <r>
    <x v="1"/>
    <n v="10.029999999999999"/>
    <s v="М 977 РО"/>
    <s v="ГАММА"/>
    <n v="2350"/>
    <n v="8550"/>
    <n v="6200"/>
  </r>
  <r>
    <x v="1"/>
    <n v="10.08"/>
    <s v="С 858 ЕТ"/>
    <s v="ООО &quot;Эко Лэнд&quot;"/>
    <n v="5350"/>
    <n v="19300"/>
    <n v="13950"/>
  </r>
  <r>
    <x v="1"/>
    <n v="10.25"/>
    <s v="Т 848 ТН"/>
    <s v="ГАММА"/>
    <n v="1600"/>
    <n v="8500"/>
    <n v="6900"/>
  </r>
  <r>
    <x v="1"/>
    <n v="10.3"/>
    <s v="В 407 УВ"/>
    <s v="ГАММА"/>
    <n v="4950"/>
    <n v="16950"/>
    <n v="12000"/>
  </r>
  <r>
    <x v="1"/>
    <n v="10.32"/>
    <s v="О 348 ЕВ"/>
    <s v="ГАММА"/>
    <n v="5450"/>
    <n v="19200"/>
    <n v="13750"/>
  </r>
  <r>
    <x v="1"/>
    <n v="10.456"/>
    <s v="К 130 ОС"/>
    <s v="ООО &quot;Эко Лэнд&quot;"/>
    <n v="2450"/>
    <n v="18000"/>
    <n v="15550"/>
  </r>
  <r>
    <x v="1"/>
    <n v="10.47"/>
    <s v="В 268 УТ"/>
    <s v="МПБО"/>
    <n v="5400"/>
    <n v="17800"/>
    <n v="12400"/>
  </r>
  <r>
    <x v="1"/>
    <n v="11"/>
    <s v="В 404 ТР"/>
    <s v="ГАММА"/>
    <n v="650"/>
    <n v="6000"/>
    <n v="5350"/>
  </r>
  <r>
    <x v="1"/>
    <n v="11.05"/>
    <s v="В 267 УТ"/>
    <s v="МПБО"/>
    <n v="8450"/>
    <n v="20800"/>
    <n v="12350"/>
  </r>
  <r>
    <x v="1"/>
    <n v="11.3"/>
    <s v="В 098 АВ"/>
    <s v="ГАММА"/>
    <n v="1350"/>
    <n v="10250"/>
    <n v="8900"/>
  </r>
  <r>
    <x v="1"/>
    <n v="11.46"/>
    <s v="Н 150 ХЕ"/>
    <s v="ГАММА"/>
    <n v="5950"/>
    <n v="20200"/>
    <n v="14250"/>
  </r>
  <r>
    <x v="1"/>
    <n v="11.48"/>
    <s v="Т 848 ТН"/>
    <s v="ГАММА"/>
    <n v="600"/>
    <n v="7500"/>
    <n v="6900"/>
  </r>
  <r>
    <x v="1"/>
    <n v="11.5"/>
    <s v="В 266 УТ"/>
    <s v="МПБО"/>
    <n v="9250"/>
    <n v="21450"/>
    <n v="12200"/>
  </r>
  <r>
    <x v="1"/>
    <n v="11.57"/>
    <s v="Р 806 НК"/>
    <s v="ООО &quot;Эко Лэнд&quot;"/>
    <n v="8600"/>
    <n v="20950"/>
    <n v="12350"/>
  </r>
  <r>
    <x v="1"/>
    <n v="12.01"/>
    <s v="В 404 ТР"/>
    <s v="ГАММА"/>
    <n v="500"/>
    <n v="5800"/>
    <n v="5300"/>
  </r>
  <r>
    <x v="1"/>
    <n v="12.05"/>
    <s v="С 353 УК"/>
    <s v="ГАММА"/>
    <n v="6150"/>
    <n v="20200"/>
    <n v="14050"/>
  </r>
  <r>
    <x v="1"/>
    <n v="12.07"/>
    <s v="Х 866 ТН"/>
    <s v="ГАММА"/>
    <n v="6400"/>
    <n v="18800"/>
    <n v="12400"/>
  </r>
  <r>
    <x v="1"/>
    <n v="12.08"/>
    <s v="Н 506 ВР"/>
    <s v="ГАММА"/>
    <n v="6750"/>
    <n v="20600"/>
    <n v="13850"/>
  </r>
  <r>
    <x v="1"/>
    <n v="12.09"/>
    <s v="Е 891 РТ"/>
    <s v="ГАММА"/>
    <n v="3900"/>
    <n v="17800"/>
    <n v="13900"/>
  </r>
  <r>
    <x v="1"/>
    <n v="12.4"/>
    <s v="Н 803 НХ"/>
    <s v="ГАММА"/>
    <n v="7750"/>
    <n v="21950"/>
    <n v="14200"/>
  </r>
  <r>
    <x v="1"/>
    <n v="12.42"/>
    <s v="Н 433 ВР"/>
    <s v="ГАММА"/>
    <n v="7500"/>
    <n v="21300"/>
    <n v="13800"/>
  </r>
  <r>
    <x v="1"/>
    <n v="12.45"/>
    <s v="К 853 АС"/>
    <s v="ГАММА"/>
    <n v="4950"/>
    <n v="18750"/>
    <n v="13800"/>
  </r>
  <r>
    <x v="1"/>
    <n v="12.53"/>
    <s v="М 249 МТ"/>
    <s v="ГАММА"/>
    <n v="6700"/>
    <n v="20600"/>
    <n v="13900"/>
  </r>
  <r>
    <x v="1"/>
    <n v="13.1"/>
    <s v="В 407 УВ"/>
    <s v="ГАММА"/>
    <n v="600"/>
    <n v="11300"/>
    <n v="10700"/>
  </r>
  <r>
    <x v="1"/>
    <n v="13.11"/>
    <s v="В 363 ВН"/>
    <s v="ГАММА"/>
    <n v="9600"/>
    <n v="24300"/>
    <n v="14700"/>
  </r>
  <r>
    <x v="1"/>
    <n v="13.2"/>
    <s v="Р 050 НН"/>
    <s v="ООО &quot;Эко Лэнд&quot;"/>
    <n v="11150"/>
    <n v="26950"/>
    <n v="15800"/>
  </r>
  <r>
    <x v="1"/>
    <n v="13.22"/>
    <s v="Е 058 НО"/>
    <s v="ООО &quot;Эко Лэнд&quot;"/>
    <n v="9200"/>
    <n v="21350"/>
    <n v="12150"/>
  </r>
  <r>
    <x v="1"/>
    <n v="13.26"/>
    <s v="В 404 ТР"/>
    <s v="ГАММА"/>
    <n v="1000"/>
    <n v="6350"/>
    <n v="5350"/>
  </r>
  <r>
    <x v="1"/>
    <n v="13.3"/>
    <s v="В 268 УТ"/>
    <s v="МПБО"/>
    <n v="3400"/>
    <n v="15750"/>
    <n v="12350"/>
  </r>
  <r>
    <x v="1"/>
    <n v="13.32"/>
    <s v="Р 719 ОН"/>
    <s v="ООО &quot;Эко Лэнд&quot;"/>
    <n v="9550"/>
    <n v="25350"/>
    <n v="15800"/>
  </r>
  <r>
    <x v="1"/>
    <n v="13.34"/>
    <s v="Т 848 ТН"/>
    <s v="ГАММА"/>
    <n v="1500"/>
    <n v="8500"/>
    <n v="7000"/>
  </r>
  <r>
    <x v="1"/>
    <n v="13.4"/>
    <s v="Е 732 ХУ"/>
    <s v="ГАММА"/>
    <n v="4100"/>
    <n v="18600"/>
    <n v="14500"/>
  </r>
  <r>
    <x v="1"/>
    <n v="13.4"/>
    <s v="О 348 ЕВ"/>
    <s v="ГАММА"/>
    <n v="6250"/>
    <n v="20000"/>
    <n v="13750"/>
  </r>
  <r>
    <x v="1"/>
    <n v="13.44"/>
    <s v="В 098 АВ"/>
    <s v="ГАММА"/>
    <n v="2900"/>
    <n v="11800"/>
    <n v="8900"/>
  </r>
  <r>
    <x v="1"/>
    <n v="13.48"/>
    <s v="В 267 УТ"/>
    <s v="МПБО"/>
    <n v="5000"/>
    <n v="17200"/>
    <n v="12200"/>
  </r>
  <r>
    <x v="1"/>
    <n v="13.5"/>
    <s v="С 552 ХТ"/>
    <s v="ГАММА"/>
    <n v="1750"/>
    <n v="15750"/>
    <n v="14000"/>
  </r>
  <r>
    <x v="1"/>
    <n v="14.33"/>
    <s v="К 853 АС"/>
    <s v="ГАММА"/>
    <n v="3900"/>
    <n v="17600"/>
    <n v="13700"/>
  </r>
  <r>
    <x v="1"/>
    <n v="14.4"/>
    <s v="О 715 УО"/>
    <s v="ГАММА"/>
    <n v="7600"/>
    <n v="24300"/>
    <n v="16700"/>
  </r>
  <r>
    <x v="1"/>
    <n v="14.44"/>
    <s v="В 407 УВ"/>
    <s v="ГАММА"/>
    <n v="1650"/>
    <n v="12150"/>
    <n v="10500"/>
  </r>
  <r>
    <x v="1"/>
    <n v="14.5"/>
    <s v="Т 848 ТН"/>
    <s v="ГАММА"/>
    <n v="600"/>
    <n v="7700"/>
    <n v="7100"/>
  </r>
  <r>
    <x v="1"/>
    <n v="14.52"/>
    <s v="Е 891 РТ"/>
    <s v="ГАММА"/>
    <n v="1400"/>
    <n v="15200"/>
    <n v="13800"/>
  </r>
  <r>
    <x v="1"/>
    <n v="14.55"/>
    <s v="В 404 ТР"/>
    <s v="ГАММА"/>
    <n v="2000"/>
    <n v="6800"/>
    <n v="4800"/>
  </r>
  <r>
    <x v="1"/>
    <n v="15"/>
    <s v="С 353 УК"/>
    <s v="ГАММА"/>
    <n v="2400"/>
    <n v="16450"/>
    <n v="14050"/>
  </r>
  <r>
    <x v="1"/>
    <n v="15.02"/>
    <s v="Н 803 НХ"/>
    <s v="ГАММА"/>
    <n v="2200"/>
    <n v="16400"/>
    <n v="14200"/>
  </r>
  <r>
    <x v="1"/>
    <n v="15.04"/>
    <s v="М 977 РО"/>
    <s v="ГАММА"/>
    <n v="1700"/>
    <n v="7900"/>
    <n v="6200"/>
  </r>
  <r>
    <x v="1"/>
    <n v="15.05"/>
    <s v="Н 150 ХЕ"/>
    <s v="ГАММА"/>
    <n v="3350"/>
    <n v="17550"/>
    <n v="14200"/>
  </r>
  <r>
    <x v="1"/>
    <n v="15.1"/>
    <s v="Р 095 ОВ"/>
    <s v="ООО &quot;Эко Лэнд&quot;"/>
    <n v="12000"/>
    <n v="27900"/>
    <n v="15900"/>
  </r>
  <r>
    <x v="1"/>
    <n v="15.12"/>
    <s v="М 249 МТ"/>
    <s v="ГАММА"/>
    <n v="2500"/>
    <n v="16400"/>
    <n v="13900"/>
  </r>
  <r>
    <x v="1"/>
    <n v="15.15"/>
    <s v="В 098 АВ"/>
    <s v="ГАММА"/>
    <n v="3000"/>
    <n v="11900"/>
    <n v="8900"/>
  </r>
  <r>
    <x v="1"/>
    <n v="15.5"/>
    <s v="В 404 ТР"/>
    <s v="ГАММА"/>
    <n v="2450"/>
    <n v="7950"/>
    <n v="5500"/>
  </r>
  <r>
    <x v="1"/>
    <n v="16.079999999999998"/>
    <s v="О 348 ЕВ"/>
    <s v="ГАММА"/>
    <n v="4650"/>
    <n v="18400"/>
    <n v="13750"/>
  </r>
  <r>
    <x v="1"/>
    <n v="16.2"/>
    <s v="Т 848 ТН"/>
    <s v="ГАММА"/>
    <n v="1100"/>
    <n v="8300"/>
    <n v="7200"/>
  </r>
  <r>
    <x v="1"/>
    <n v="16.36"/>
    <s v="В 407 УВ"/>
    <s v="ГАММА"/>
    <n v="2700"/>
    <n v="14300"/>
    <n v="11600"/>
  </r>
  <r>
    <x v="1"/>
    <n v="16.38"/>
    <s v="Х 866 ТН"/>
    <s v="ГАММА"/>
    <n v="5800"/>
    <n v="18300"/>
    <n v="12500"/>
  </r>
  <r>
    <x v="1"/>
    <n v="16.399999999999999"/>
    <s v="Р 617 ОО"/>
    <s v="ООО &quot;Эко Лэнд&quot;"/>
    <n v="9000"/>
    <n v="24800"/>
    <n v="15800"/>
  </r>
  <r>
    <x v="1"/>
    <n v="17.02"/>
    <s v="В 363 ВН"/>
    <s v="ГАММА"/>
    <n v="9600"/>
    <n v="24350"/>
    <n v="14750"/>
  </r>
  <r>
    <x v="1"/>
    <n v="17.100000000000001"/>
    <s v="М 977 РО"/>
    <s v="ГАММА"/>
    <n v="1050"/>
    <n v="7050"/>
    <n v="6000"/>
  </r>
  <r>
    <x v="1"/>
    <n v="17.170000000000002"/>
    <s v="Н 433 ВР"/>
    <s v="ГАММА"/>
    <n v="5000"/>
    <n v="18800"/>
    <n v="13800"/>
  </r>
  <r>
    <x v="1"/>
    <n v="17.57"/>
    <s v="Е 732 ХУ"/>
    <s v="ГАММА"/>
    <n v="1500"/>
    <n v="16000"/>
    <n v="14500"/>
  </r>
  <r>
    <x v="1"/>
    <n v="18.149999999999999"/>
    <s v="М 977 РО"/>
    <s v="ГАММА"/>
    <n v="700"/>
    <n v="6900"/>
    <n v="6200"/>
  </r>
  <r>
    <x v="1"/>
    <n v="18.239999999999998"/>
    <s v="О 715 УО"/>
    <s v="ГАММА"/>
    <n v="5900"/>
    <n v="22550"/>
    <n v="16650"/>
  </r>
  <r>
    <x v="1"/>
    <n v="18.260000000000002"/>
    <s v="Н 506 ВР"/>
    <s v="ГАММА"/>
    <n v="5800"/>
    <n v="19600"/>
    <n v="13800"/>
  </r>
  <r>
    <x v="2"/>
    <n v="8"/>
    <s v="Т 848 ТН"/>
    <s v="ГАММА"/>
    <n v="650"/>
    <n v="7700"/>
    <n v="7050"/>
  </r>
  <r>
    <x v="2"/>
    <n v="8.4"/>
    <s v="М 649 УТ"/>
    <s v="ГАММА"/>
    <n v="700"/>
    <n v="5850"/>
    <n v="5150"/>
  </r>
  <r>
    <x v="2"/>
    <n v="9.1"/>
    <s v="Т 848 ТН"/>
    <s v="ГАММА"/>
    <n v="400"/>
    <n v="7000"/>
    <n v="6600"/>
  </r>
  <r>
    <x v="2"/>
    <n v="9.1999999999999993"/>
    <s v="В 098 АВ"/>
    <s v="ГАММА"/>
    <n v="1950"/>
    <n v="10850"/>
    <n v="8900"/>
  </r>
  <r>
    <x v="2"/>
    <n v="9.3000000000000007"/>
    <s v="О 642 УА"/>
    <s v="ООО &quot;Эко Лэнд&quot;"/>
    <n v="1550"/>
    <n v="15500"/>
    <n v="13950"/>
  </r>
  <r>
    <x v="2"/>
    <n v="9.5"/>
    <s v="М 649 УТ"/>
    <s v="ГАММА"/>
    <n v="400"/>
    <n v="5350"/>
    <n v="4950"/>
  </r>
  <r>
    <x v="2"/>
    <n v="10"/>
    <s v="К 853 АС"/>
    <s v="ГАММА"/>
    <n v="6100"/>
    <n v="19950"/>
    <n v="13850"/>
  </r>
  <r>
    <x v="2"/>
    <n v="10.1"/>
    <s v="Н 921 МЕ"/>
    <s v="ООО &quot;Эко Лэнд&quot;"/>
    <n v="7650"/>
    <n v="21500"/>
    <n v="13850"/>
  </r>
  <r>
    <x v="2"/>
    <n v="10.199999999999999"/>
    <s v="О 348 ЕВ"/>
    <s v="ГАММА"/>
    <n v="5750"/>
    <n v="19600"/>
    <n v="13850"/>
  </r>
  <r>
    <x v="2"/>
    <n v="10.3"/>
    <s v="Т 848 ТН"/>
    <s v="ГАММА"/>
    <n v="2250"/>
    <n v="9400"/>
    <n v="7150"/>
  </r>
  <r>
    <x v="2"/>
    <n v="10.3"/>
    <s v="Р 730 ОН"/>
    <s v="ООО &quot;Эко Лэнд&quot;"/>
    <n v="8450"/>
    <n v="24300"/>
    <n v="15850"/>
  </r>
  <r>
    <x v="2"/>
    <n v="10.3"/>
    <s v="К 049 КА"/>
    <s v="ГАММА"/>
    <n v="1450"/>
    <n v="11000"/>
    <n v="9550"/>
  </r>
  <r>
    <x v="2"/>
    <n v="10.5"/>
    <s v="В 098 АВ"/>
    <s v="ГАММА"/>
    <n v="4100"/>
    <n v="13200"/>
    <n v="9100"/>
  </r>
  <r>
    <x v="2"/>
    <n v="11"/>
    <s v="М 649 УТ"/>
    <s v="ГАММА"/>
    <n v="2300"/>
    <n v="7350"/>
    <n v="5050"/>
  </r>
  <r>
    <x v="2"/>
    <n v="11"/>
    <s v="Н 150 ХЕ"/>
    <s v="ГАММА"/>
    <n v="5700"/>
    <n v="19900"/>
    <n v="14200"/>
  </r>
  <r>
    <x v="2"/>
    <n v="11.1"/>
    <s v="Р 054 НМ"/>
    <s v="ООО &quot;Эко Лэнд&quot;"/>
    <n v="9450"/>
    <n v="25150"/>
    <n v="15700"/>
  </r>
  <r>
    <x v="2"/>
    <n v="11.1"/>
    <s v="Е 891 РТ"/>
    <s v="ГАММА"/>
    <n v="4500"/>
    <n v="18300"/>
    <n v="13800"/>
  </r>
  <r>
    <x v="2"/>
    <n v="11.2"/>
    <s v="Х 866 ТН"/>
    <s v="ГАММА"/>
    <n v="6150"/>
    <n v="18650"/>
    <n v="12500"/>
  </r>
  <r>
    <x v="2"/>
    <n v="11.3"/>
    <s v="Н 506 ВР"/>
    <s v="ГАММА"/>
    <n v="6300"/>
    <n v="20150"/>
    <n v="13850"/>
  </r>
  <r>
    <x v="2"/>
    <n v="11.5"/>
    <s v="М 249 МТ"/>
    <s v="ГАММА"/>
    <n v="6700"/>
    <n v="20650"/>
    <n v="13950"/>
  </r>
  <r>
    <x v="2"/>
    <n v="11.5"/>
    <s v="Н 433 ВР"/>
    <s v="ГАММА"/>
    <n v="7250"/>
    <n v="21000"/>
    <n v="13750"/>
  </r>
  <r>
    <x v="2"/>
    <n v="11.5"/>
    <s v="Т 848 ТН"/>
    <s v="ГАММА"/>
    <n v="1100"/>
    <n v="8050"/>
    <n v="6950"/>
  </r>
  <r>
    <x v="2"/>
    <n v="11.5"/>
    <s v="М 649 УТ"/>
    <s v="ГАММА"/>
    <n v="700"/>
    <n v="5900"/>
    <n v="5200"/>
  </r>
  <r>
    <x v="2"/>
    <n v="12"/>
    <s v="Н 803 НХ"/>
    <s v="ГАММА"/>
    <n v="6850"/>
    <n v="21000"/>
    <n v="14150"/>
  </r>
  <r>
    <x v="2"/>
    <n v="12.1"/>
    <s v="В 266 УТ"/>
    <s v="МПБО"/>
    <n v="8750"/>
    <n v="21000"/>
    <n v="12250"/>
  </r>
  <r>
    <x v="2"/>
    <n v="12.3"/>
    <s v="К 049 КА"/>
    <s v="ГАММА"/>
    <n v="800"/>
    <n v="10000"/>
    <n v="9200"/>
  </r>
  <r>
    <x v="2"/>
    <n v="12.3"/>
    <s v="С 353 УК"/>
    <s v="ГАММА"/>
    <n v="6350"/>
    <n v="20350"/>
    <n v="14000"/>
  </r>
  <r>
    <x v="2"/>
    <n v="12.3"/>
    <s v="В 268 УТ"/>
    <s v="МПБО"/>
    <n v="8850"/>
    <n v="21100"/>
    <n v="12250"/>
  </r>
  <r>
    <x v="2"/>
    <n v="12.4"/>
    <s v="В 098 АВ"/>
    <s v="ГАММА"/>
    <n v="450"/>
    <n v="9500"/>
    <n v="9050"/>
  </r>
  <r>
    <x v="2"/>
    <n v="13"/>
    <s v="В 363 ВН"/>
    <s v="ГАММА"/>
    <n v="8950"/>
    <n v="23650"/>
    <n v="14700"/>
  </r>
  <r>
    <x v="2"/>
    <n v="13"/>
    <s v="М 649 УТ"/>
    <s v="ГАММА"/>
    <n v="1500"/>
    <n v="6450"/>
    <n v="4950"/>
  </r>
  <r>
    <x v="2"/>
    <n v="13"/>
    <s v="С 552 ХТ"/>
    <s v="ГАММА"/>
    <n v="2250"/>
    <n v="16200"/>
    <n v="13950"/>
  </r>
  <r>
    <x v="2"/>
    <n v="13.1"/>
    <s v="М 977 РО"/>
    <s v="ГАММА"/>
    <n v="2100"/>
    <n v="8250"/>
    <n v="6150"/>
  </r>
  <r>
    <x v="2"/>
    <n v="13.1"/>
    <s v="Т 848 ТН"/>
    <s v="ГАММА"/>
    <n v="1100"/>
    <n v="8000"/>
    <n v="6900"/>
  </r>
  <r>
    <x v="2"/>
    <n v="13.2"/>
    <s v="О 348 ЕВ"/>
    <s v="ГАММА"/>
    <n v="4950"/>
    <n v="18750"/>
    <n v="13800"/>
  </r>
  <r>
    <x v="2"/>
    <n v="13.4"/>
    <s v="К 853 АС"/>
    <s v="ГАММА"/>
    <n v="6250"/>
    <n v="20100"/>
    <n v="13850"/>
  </r>
  <r>
    <x v="2"/>
    <n v="14"/>
    <s v="Р 730 ОН"/>
    <s v="ООО &quot;Эко Лэнд&quot;"/>
    <n v="9100"/>
    <n v="24850"/>
    <n v="15750"/>
  </r>
  <r>
    <x v="2"/>
    <n v="14"/>
    <s v="В 098 АВ"/>
    <s v="ГАММА"/>
    <n v="1200"/>
    <n v="10100"/>
    <n v="8900"/>
  </r>
  <r>
    <x v="2"/>
    <n v="14.2"/>
    <s v="Т 848 ТН"/>
    <s v="ГАММА"/>
    <n v="550"/>
    <n v="7700"/>
    <n v="7150"/>
  </r>
  <r>
    <x v="2"/>
    <n v="14.3"/>
    <s v="Н 803 НХ"/>
    <s v="ГАММА"/>
    <n v="5050"/>
    <n v="19200"/>
    <n v="14150"/>
  </r>
  <r>
    <x v="2"/>
    <n v="14.3"/>
    <s v="Н 506 ВР"/>
    <s v="ГАММА"/>
    <n v="6500"/>
    <n v="20350"/>
    <n v="13850"/>
  </r>
  <r>
    <x v="2"/>
    <n v="14.4"/>
    <s v="М 649 УТ"/>
    <s v="ГАММА"/>
    <n v="1000"/>
    <n v="6150"/>
    <n v="5150"/>
  </r>
  <r>
    <x v="2"/>
    <n v="15"/>
    <s v="М 249 МТ"/>
    <s v="ГАММА"/>
    <n v="3450"/>
    <n v="17400"/>
    <n v="13950"/>
  </r>
  <r>
    <x v="2"/>
    <n v="15"/>
    <s v="О 715 УО"/>
    <s v="ГАММА"/>
    <n v="8800"/>
    <n v="25500"/>
    <n v="16700"/>
  </r>
  <r>
    <x v="2"/>
    <n v="15"/>
    <s v="Р 113 ВК"/>
    <s v="ООО &quot;Эко Лэнд&quot;"/>
    <n v="7200"/>
    <n v="21000"/>
    <n v="13800"/>
  </r>
  <r>
    <x v="2"/>
    <n v="15.1"/>
    <s v="Н 150 ХЕ"/>
    <s v="ГАММА"/>
    <n v="4500"/>
    <n v="18650"/>
    <n v="14150"/>
  </r>
  <r>
    <x v="2"/>
    <n v="15.3"/>
    <s v="Н 921 МЕ"/>
    <s v="ООО &quot;Эко Лэнд&quot;"/>
    <n v="7450"/>
    <n v="21250"/>
    <n v="13800"/>
  </r>
  <r>
    <x v="2"/>
    <n v="15.4"/>
    <s v="В 098 АВ"/>
    <s v="ГАММА"/>
    <n v="2350"/>
    <n v="11400"/>
    <n v="9050"/>
  </r>
  <r>
    <x v="2"/>
    <n v="15.5"/>
    <s v="В 266 УТ"/>
    <s v="МПБО"/>
    <n v="5500"/>
    <n v="17700"/>
    <n v="12200"/>
  </r>
  <r>
    <x v="2"/>
    <n v="15.5"/>
    <s v="М 649 УТ"/>
    <s v="ГАММА"/>
    <n v="600"/>
    <n v="5550"/>
    <n v="4950"/>
  </r>
  <r>
    <x v="2"/>
    <n v="16"/>
    <s v="К 049 КА"/>
    <s v="ГАММА"/>
    <n v="1550"/>
    <n v="11050"/>
    <n v="9500"/>
  </r>
  <r>
    <x v="2"/>
    <n v="16.2"/>
    <s v="Е 891 РТ"/>
    <s v="ГАММА"/>
    <n v="5600"/>
    <n v="19400"/>
    <n v="13800"/>
  </r>
  <r>
    <x v="2"/>
    <n v="16.3"/>
    <s v="Р 188 ОС"/>
    <s v="ООО &quot;Эко Лэнд&quot;"/>
    <n v="8150"/>
    <n v="21800"/>
    <n v="13650"/>
  </r>
  <r>
    <x v="2"/>
    <n v="16.3"/>
    <s v="В 268 УТ"/>
    <s v="МПБО"/>
    <n v="8900"/>
    <n v="21150"/>
    <n v="12250"/>
  </r>
  <r>
    <x v="2"/>
    <n v="16.399999999999999"/>
    <s v="М 977 РО"/>
    <s v="ГАММА"/>
    <n v="2400"/>
    <n v="8500"/>
    <n v="6100"/>
  </r>
  <r>
    <x v="2"/>
    <n v="16.5"/>
    <s v="Х 866 ТН"/>
    <s v="ГАММА"/>
    <n v="6300"/>
    <n v="18750"/>
    <n v="12450"/>
  </r>
  <r>
    <x v="2"/>
    <n v="16.5"/>
    <s v="Н 433 ВР"/>
    <s v="ГАММА"/>
    <n v="7600"/>
    <n v="21300"/>
    <n v="13700"/>
  </r>
  <r>
    <x v="2"/>
    <n v="17.100000000000001"/>
    <s v="К 049 КА"/>
    <s v="ГАММА"/>
    <n v="1450"/>
    <n v="10450"/>
    <n v="9000"/>
  </r>
  <r>
    <x v="2"/>
    <n v="17.3"/>
    <s v="В 363 ВН"/>
    <s v="ГАММА"/>
    <n v="5900"/>
    <n v="20600"/>
    <n v="14700"/>
  </r>
  <r>
    <x v="2"/>
    <n v="17.5"/>
    <s v="Р 050 НН"/>
    <s v="ООО &quot;Эко Лэнд&quot;"/>
    <n v="10550"/>
    <n v="26150"/>
    <n v="15600"/>
  </r>
  <r>
    <x v="2"/>
    <n v="18.100000000000001"/>
    <s v="Н 506 ВР"/>
    <s v="ГАММА"/>
    <n v="3150"/>
    <n v="16900"/>
    <n v="13750"/>
  </r>
  <r>
    <x v="2"/>
    <n v="19.2"/>
    <s v="О 715 УО"/>
    <s v="ГАММА"/>
    <n v="5700"/>
    <n v="22400"/>
    <n v="16700"/>
  </r>
  <r>
    <x v="2"/>
    <n v="19.2"/>
    <s v="К 049 КА"/>
    <s v="ГАММА"/>
    <n v="1150"/>
    <n v="10650"/>
    <n v="9500"/>
  </r>
  <r>
    <x v="3"/>
    <n v="8.4"/>
    <s v="Н 433 ВР"/>
    <s v="ГАММА"/>
    <n v="2350"/>
    <n v="16200"/>
    <n v="13850"/>
  </r>
  <r>
    <x v="3"/>
    <n v="8.5"/>
    <s v="В 098 АВ"/>
    <s v="ГАММА"/>
    <n v="1250"/>
    <n v="10100"/>
    <n v="8850"/>
  </r>
  <r>
    <x v="3"/>
    <n v="9.1"/>
    <s v="М 649 УТ"/>
    <s v="ГАММА"/>
    <n v="250"/>
    <n v="5200"/>
    <n v="4950"/>
  </r>
  <r>
    <x v="3"/>
    <n v="9.1999999999999993"/>
    <s v="В 404 ТР"/>
    <s v="ГАММА"/>
    <n v="1350"/>
    <n v="6750"/>
    <n v="5400"/>
  </r>
  <r>
    <x v="3"/>
    <n v="9.3000000000000007"/>
    <s v="В 407 УВ"/>
    <s v="ГАММА"/>
    <n v="250"/>
    <n v="11850"/>
    <n v="11600"/>
  </r>
  <r>
    <x v="3"/>
    <n v="9.5"/>
    <s v="О 348 ЕВ"/>
    <s v="ГАММА"/>
    <n v="5900"/>
    <n v="19650"/>
    <n v="13750"/>
  </r>
  <r>
    <x v="3"/>
    <n v="10"/>
    <s v="К 853 АС"/>
    <s v="ГАММА"/>
    <n v="5700"/>
    <n v="19500"/>
    <n v="13800"/>
  </r>
  <r>
    <x v="3"/>
    <n v="10"/>
    <s v="Н 150 ХЕ"/>
    <s v="ГАММА"/>
    <n v="5800"/>
    <n v="20050"/>
    <n v="14250"/>
  </r>
  <r>
    <x v="3"/>
    <n v="10.1"/>
    <s v="В 098 АВ"/>
    <s v="ГАММА"/>
    <n v="700"/>
    <n v="9850"/>
    <n v="9150"/>
  </r>
  <r>
    <x v="3"/>
    <n v="10.1"/>
    <s v="Р 238 АУ"/>
    <s v="ООО &quot;Эко Лэнд&quot;"/>
    <n v="7800"/>
    <n v="21300"/>
    <n v="13500"/>
  </r>
  <r>
    <x v="3"/>
    <n v="10.199999999999999"/>
    <s v="Н 574 НХ"/>
    <s v="НЭО"/>
    <n v="1400"/>
    <n v="4550"/>
    <n v="3150"/>
  </r>
  <r>
    <x v="3"/>
    <n v="10.199999999999999"/>
    <s v="Р 806 НК"/>
    <s v="ООО &quot;Эко Лэнд&quot;"/>
    <n v="7750"/>
    <n v="20150"/>
    <n v="12400"/>
  </r>
  <r>
    <x v="3"/>
    <n v="10.199999999999999"/>
    <s v="А 424 ТХ"/>
    <s v="ООО &quot;Эко Лэнд&quot;"/>
    <n v="8700"/>
    <n v="20900"/>
    <n v="12200"/>
  </r>
  <r>
    <x v="3"/>
    <n v="10.199999999999999"/>
    <s v="М 249 МТ"/>
    <s v="ГАММА"/>
    <n v="5700"/>
    <n v="19650"/>
    <n v="13950"/>
  </r>
  <r>
    <x v="3"/>
    <n v="10.199999999999999"/>
    <s v="В 404 ТР"/>
    <s v="ГАММА"/>
    <n v="450"/>
    <n v="5300"/>
    <n v="4850"/>
  </r>
  <r>
    <x v="3"/>
    <n v="10.199999999999999"/>
    <s v="Н 921 МЕ"/>
    <s v="ООО &quot;Эко Лэнд&quot;"/>
    <n v="9550"/>
    <n v="23400"/>
    <n v="13850"/>
  </r>
  <r>
    <x v="3"/>
    <n v="10.3"/>
    <s v="М 649 УТ"/>
    <s v="ГАММА"/>
    <n v="350"/>
    <n v="4950"/>
    <n v="4600"/>
  </r>
  <r>
    <x v="3"/>
    <n v="10.3"/>
    <s v="О 642 УА"/>
    <s v="ООО &quot;Эко Лэнд&quot;"/>
    <n v="2450"/>
    <n v="16550"/>
    <n v="14100"/>
  </r>
  <r>
    <x v="3"/>
    <n v="10.5"/>
    <s v="Е 891 РТ"/>
    <s v="ГАММА"/>
    <n v="6350"/>
    <n v="20200"/>
    <n v="13850"/>
  </r>
  <r>
    <x v="3"/>
    <n v="11"/>
    <s v="К 775 ЕР"/>
    <s v="НЭО"/>
    <n v="1500"/>
    <n v="4400"/>
    <n v="2900"/>
  </r>
  <r>
    <x v="3"/>
    <n v="11.1"/>
    <s v="Н 829 РЕ"/>
    <s v="НЭО"/>
    <n v="1550"/>
    <n v="4250"/>
    <n v="2700"/>
  </r>
  <r>
    <x v="3"/>
    <n v="11.1"/>
    <s v="Н 803 НХ"/>
    <s v="ГАММА"/>
    <n v="7500"/>
    <n v="21700"/>
    <n v="14200"/>
  </r>
  <r>
    <x v="3"/>
    <n v="11.1"/>
    <s v="В 407 УВ"/>
    <s v="ГАММА"/>
    <n v="4250"/>
    <n v="16800"/>
    <n v="12550"/>
  </r>
  <r>
    <x v="3"/>
    <n v="11.2"/>
    <s v="С 858 ЕТ"/>
    <s v="ООО &quot;Эко Лэнд&quot;"/>
    <n v="6650"/>
    <n v="20450"/>
    <n v="13800"/>
  </r>
  <r>
    <x v="3"/>
    <n v="11.2"/>
    <s v="В 107 ХА"/>
    <s v="НЭО"/>
    <n v="1600"/>
    <n v="4150"/>
    <n v="2550"/>
  </r>
  <r>
    <x v="3"/>
    <n v="11.2"/>
    <s v="А 370 ТХ"/>
    <s v="ООО &quot;Эко Лэнд&quot;"/>
    <n v="8400"/>
    <n v="20950"/>
    <n v="12550"/>
  </r>
  <r>
    <x v="3"/>
    <n v="11.3"/>
    <s v="В 363 ВН"/>
    <s v="ГАММА"/>
    <n v="8700"/>
    <n v="23400"/>
    <n v="14700"/>
  </r>
  <r>
    <x v="3"/>
    <n v="11.4"/>
    <s v="Н 196 РК"/>
    <s v="НЭО"/>
    <n v="1350"/>
    <n v="4250"/>
    <n v="2900"/>
  </r>
  <r>
    <x v="3"/>
    <n v="11.4"/>
    <s v="К 049 КА"/>
    <s v="ГАММА"/>
    <n v="2000"/>
    <n v="11550"/>
    <n v="9550"/>
  </r>
  <r>
    <x v="3"/>
    <n v="11.5"/>
    <s v="В 268 УТ"/>
    <s v="МПБО"/>
    <n v="8950"/>
    <n v="21150"/>
    <n v="12200"/>
  </r>
  <r>
    <x v="3"/>
    <n v="11.5"/>
    <s v="С 353 УК"/>
    <s v="ГАММА"/>
    <n v="8150"/>
    <n v="22150"/>
    <n v="14000"/>
  </r>
  <r>
    <x v="3"/>
    <n v="11.5"/>
    <s v="В 098 АВ"/>
    <s v="ГАММА"/>
    <n v="300"/>
    <n v="9350"/>
    <n v="9050"/>
  </r>
  <r>
    <x v="3"/>
    <n v="11.5"/>
    <s v="В 404 ТР"/>
    <s v="ГАММА"/>
    <n v="600"/>
    <n v="5450"/>
    <n v="4850"/>
  </r>
  <r>
    <x v="3"/>
    <n v="11.5"/>
    <s v="К 638 ВУ"/>
    <s v="НЭО"/>
    <n v="1200"/>
    <n v="4450"/>
    <n v="3250"/>
  </r>
  <r>
    <x v="3"/>
    <n v="12"/>
    <s v="В 266 УТ"/>
    <s v="МПБО"/>
    <n v="9050"/>
    <n v="21150"/>
    <n v="12100"/>
  </r>
  <r>
    <x v="3"/>
    <n v="12.2"/>
    <s v="Р 188 ОС"/>
    <s v="ООО &quot;Эко Лэнд&quot;"/>
    <n v="8600"/>
    <n v="22300"/>
    <n v="13700"/>
  </r>
  <r>
    <x v="3"/>
    <n v="12.2"/>
    <s v="Р 730 ОН"/>
    <s v="ООО &quot;Эко Лэнд&quot;"/>
    <n v="11150"/>
    <n v="27000"/>
    <n v="15850"/>
  </r>
  <r>
    <x v="3"/>
    <n v="12.2"/>
    <s v="Х 866 ТН"/>
    <s v="ГАММА"/>
    <n v="7200"/>
    <n v="19550"/>
    <n v="12350"/>
  </r>
  <r>
    <x v="3"/>
    <n v="12.3"/>
    <s v="Р 095 ОВ"/>
    <s v="ООО &quot;Эко Лэнд&quot;"/>
    <n v="11850"/>
    <n v="27850"/>
    <n v="16000"/>
  </r>
  <r>
    <x v="3"/>
    <n v="12.3"/>
    <s v="М 649 УТ"/>
    <s v="ГАММА"/>
    <n v="1100"/>
    <n v="6300"/>
    <n v="5200"/>
  </r>
  <r>
    <x v="3"/>
    <n v="12.3"/>
    <s v="К 471 ЕВ"/>
    <s v="НЭО"/>
    <n v="1600"/>
    <n v="4400"/>
    <n v="2800"/>
  </r>
  <r>
    <x v="3"/>
    <n v="12.4"/>
    <s v="К 917 НУ"/>
    <s v="НЭО"/>
    <n v="1250"/>
    <n v="5050"/>
    <n v="3800"/>
  </r>
  <r>
    <x v="3"/>
    <n v="12.5"/>
    <s v="Р 446 ОР"/>
    <s v="ООО &quot;Эко Лэнд&quot;"/>
    <n v="9250"/>
    <n v="23050"/>
    <n v="13800"/>
  </r>
  <r>
    <x v="3"/>
    <n v="12.5"/>
    <s v="О 348 ЕВ"/>
    <s v="ГАММА"/>
    <n v="5800"/>
    <n v="19600"/>
    <n v="13800"/>
  </r>
  <r>
    <x v="3"/>
    <n v="12.5"/>
    <s v="К 853 АС"/>
    <s v="ГАММА"/>
    <n v="6400"/>
    <n v="20200"/>
    <n v="13800"/>
  </r>
  <r>
    <x v="3"/>
    <n v="12.5"/>
    <s v="Н 383 ОХ"/>
    <s v="ООО &quot;Эко Лэнд&quot;"/>
    <n v="2500"/>
    <n v="9700"/>
    <n v="7200"/>
  </r>
  <r>
    <x v="3"/>
    <n v="12.5"/>
    <s v="В 267 УТ"/>
    <s v="МПБО"/>
    <n v="9700"/>
    <n v="22000"/>
    <n v="12300"/>
  </r>
  <r>
    <x v="3"/>
    <n v="13"/>
    <s v="Н 506 ВР"/>
    <s v="ГАММА"/>
    <n v="9400"/>
    <n v="23200"/>
    <n v="13800"/>
  </r>
  <r>
    <x v="3"/>
    <n v="13"/>
    <s v="Е 732 ХУ"/>
    <s v="ГАММА"/>
    <n v="5450"/>
    <n v="20000"/>
    <n v="14550"/>
  </r>
  <r>
    <x v="3"/>
    <n v="13.1"/>
    <s v="В 407 УВ"/>
    <s v="ГАММА"/>
    <n v="1150"/>
    <n v="11650"/>
    <n v="10500"/>
  </r>
  <r>
    <x v="3"/>
    <n v="13.1"/>
    <s v="Н 150 ХЕ"/>
    <s v="ГАММА"/>
    <n v="5550"/>
    <n v="19800"/>
    <n v="14250"/>
  </r>
  <r>
    <x v="3"/>
    <n v="13.1"/>
    <s v="К 130 ОС"/>
    <s v="ООО &quot;Эко Лэнд&quot;"/>
    <n v="8350"/>
    <n v="24200"/>
    <n v="15850"/>
  </r>
  <r>
    <x v="3"/>
    <n v="13.1"/>
    <s v="Р 054 НМ"/>
    <s v="ООО &quot;Эко Лэнд&quot;"/>
    <n v="11050"/>
    <n v="26900"/>
    <n v="15850"/>
  </r>
  <r>
    <x v="3"/>
    <n v="13.1"/>
    <s v="В 404 ТР"/>
    <s v="ГАММА"/>
    <n v="400"/>
    <n v="5550"/>
    <n v="5150"/>
  </r>
  <r>
    <x v="3"/>
    <n v="13.2"/>
    <s v="В 098 АВ"/>
    <s v="ГАММА"/>
    <n v="350"/>
    <n v="9200"/>
    <n v="8850"/>
  </r>
  <r>
    <x v="3"/>
    <n v="13.2"/>
    <s v="В 205 УТ"/>
    <s v="МПБО"/>
    <n v="12500"/>
    <n v="27300"/>
    <n v="14800"/>
  </r>
  <r>
    <x v="3"/>
    <n v="13.3"/>
    <s v="Р 050 НН"/>
    <s v="ООО &quot;Эко Лэнд&quot;"/>
    <n v="9950"/>
    <n v="25800"/>
    <n v="15850"/>
  </r>
  <r>
    <x v="3"/>
    <n v="13.3"/>
    <s v="О 715 УО"/>
    <s v="ГАММА"/>
    <n v="8000"/>
    <n v="24650"/>
    <n v="16650"/>
  </r>
  <r>
    <x v="3"/>
    <n v="14"/>
    <s v="Р 238 АУ"/>
    <s v="ООО &quot;Эко Лэнд&quot;"/>
    <n v="7000"/>
    <n v="20550"/>
    <n v="13550"/>
  </r>
  <r>
    <x v="3"/>
    <n v="14"/>
    <s v="М 649 УТ"/>
    <s v="ГАММА"/>
    <n v="1700"/>
    <n v="6800"/>
    <n v="5100"/>
  </r>
  <r>
    <x v="3"/>
    <n v="14.2"/>
    <s v="В 407 УВ"/>
    <s v="ГАММА"/>
    <n v="2750"/>
    <n v="13200"/>
    <n v="10450"/>
  </r>
  <r>
    <x v="3"/>
    <n v="14.2"/>
    <s v="Р 806 НК"/>
    <s v="ГАММА"/>
    <n v="7100"/>
    <n v="19450"/>
    <n v="12350"/>
  </r>
  <r>
    <x v="3"/>
    <n v="14.3"/>
    <s v="В 404 ТР"/>
    <s v="ГАММА"/>
    <n v="900"/>
    <n v="6200"/>
    <n v="5300"/>
  </r>
  <r>
    <x v="3"/>
    <n v="14.3"/>
    <s v="Р 181 МУ"/>
    <s v="ООО &quot;Эко Лэнд&quot;"/>
    <n v="2700"/>
    <n v="9650"/>
    <n v="6950"/>
  </r>
  <r>
    <x v="3"/>
    <n v="15"/>
    <s v="В 363 ВН"/>
    <s v="ГАММА"/>
    <n v="8550"/>
    <n v="23250"/>
    <n v="14700"/>
  </r>
  <r>
    <x v="3"/>
    <n v="15"/>
    <s v="В 098 АВ"/>
    <s v="ГАММА"/>
    <n v="2050"/>
    <n v="11150"/>
    <n v="9100"/>
  </r>
  <r>
    <x v="3"/>
    <n v="15"/>
    <s v="К 130 ОС"/>
    <s v="ООО &quot;Эко Лэнд&quot;"/>
    <n v="2550"/>
    <n v="18300"/>
    <n v="15750"/>
  </r>
  <r>
    <x v="3"/>
    <n v="15.1"/>
    <s v="М 249 МТ"/>
    <s v="ГАММА"/>
    <n v="7000"/>
    <n v="20950"/>
    <n v="13950"/>
  </r>
  <r>
    <x v="3"/>
    <n v="15.1"/>
    <s v="М 649 УТ"/>
    <s v="ГАММА"/>
    <n v="450"/>
    <n v="5550"/>
    <n v="5100"/>
  </r>
  <r>
    <x v="3"/>
    <n v="15.1"/>
    <s v="Е 891 РТ"/>
    <s v="ГАММА"/>
    <n v="6200"/>
    <n v="20050"/>
    <n v="13850"/>
  </r>
  <r>
    <x v="3"/>
    <n v="15.3"/>
    <s v="В 268 УТ"/>
    <s v="МПБО"/>
    <n v="7850"/>
    <n v="20050"/>
    <n v="12200"/>
  </r>
  <r>
    <x v="3"/>
    <n v="15.3"/>
    <s v="Н 921 МЕ"/>
    <s v="ООО &quot;Эко Лэнд&quot;"/>
    <n v="8200"/>
    <n v="22050"/>
    <n v="13850"/>
  </r>
  <r>
    <x v="3"/>
    <n v="15.4"/>
    <s v="Н 974 ТА"/>
    <s v="НЭО"/>
    <n v="1050"/>
    <n v="3850"/>
    <n v="2800"/>
  </r>
  <r>
    <x v="3"/>
    <n v="15.4"/>
    <s v="В 404 ТР"/>
    <s v="ГАММА"/>
    <n v="1800"/>
    <n v="7100"/>
    <n v="5300"/>
  </r>
  <r>
    <x v="3"/>
    <n v="15.4"/>
    <s v="О 348 ЕВ"/>
    <s v="ГАММА"/>
    <n v="5850"/>
    <n v="19600"/>
    <n v="13750"/>
  </r>
  <r>
    <x v="3"/>
    <n v="15.5"/>
    <s v="Р 188 ОС"/>
    <s v="ООО &quot;Эко Лэнд&quot;"/>
    <n v="8800"/>
    <n v="22500"/>
    <n v="13700"/>
  </r>
  <r>
    <x v="3"/>
    <n v="16"/>
    <s v="К 049 КА"/>
    <s v="ГАММА"/>
    <n v="1350"/>
    <n v="10950"/>
    <n v="9600"/>
  </r>
  <r>
    <x v="3"/>
    <n v="16"/>
    <s v="М 649 УТ"/>
    <s v="ГАММА"/>
    <n v="1150"/>
    <n v="6300"/>
    <n v="5150"/>
  </r>
  <r>
    <x v="3"/>
    <n v="16"/>
    <s v="В 266 УТ"/>
    <s v="МПБО"/>
    <n v="9450"/>
    <n v="21550"/>
    <n v="12100"/>
  </r>
  <r>
    <x v="3"/>
    <n v="16.100000000000001"/>
    <s v="Н 150 ХЕ"/>
    <s v="ГАММА"/>
    <n v="5200"/>
    <n v="19450"/>
    <n v="14250"/>
  </r>
  <r>
    <x v="3"/>
    <n v="16.100000000000001"/>
    <s v="В 407 УВ"/>
    <s v="ГАММА"/>
    <n v="1150"/>
    <n v="13350"/>
    <n v="12200"/>
  </r>
  <r>
    <x v="3"/>
    <n v="16.100000000000001"/>
    <s v="К 853 АС"/>
    <s v="ГАММА"/>
    <n v="5950"/>
    <n v="19750"/>
    <n v="13800"/>
  </r>
  <r>
    <x v="3"/>
    <n v="16.100000000000001"/>
    <s v="Р 617 ОО"/>
    <s v="ООО &quot;Эко Лэнд&quot;"/>
    <n v="11850"/>
    <n v="27650"/>
    <n v="15800"/>
  </r>
  <r>
    <x v="3"/>
    <n v="16.100000000000001"/>
    <s v="Н 803 НХ"/>
    <s v="ГАММА"/>
    <n v="8600"/>
    <n v="22800"/>
    <n v="14200"/>
  </r>
  <r>
    <x v="3"/>
    <n v="16.2"/>
    <s v="Н 506 ВР"/>
    <s v="ГАММА"/>
    <n v="7600"/>
    <n v="21400"/>
    <n v="13800"/>
  </r>
  <r>
    <x v="3"/>
    <n v="16.3"/>
    <s v="Н 383 ОХ"/>
    <s v="ООО &quot;Эко Лэнд&quot;"/>
    <n v="2700"/>
    <n v="9900"/>
    <n v="7200"/>
  </r>
  <r>
    <x v="3"/>
    <n v="16.3"/>
    <s v="В 404 ТР"/>
    <s v="ГАММА"/>
    <n v="2700"/>
    <n v="8250"/>
    <n v="5550"/>
  </r>
  <r>
    <x v="3"/>
    <n v="16.3"/>
    <s v="С 353 УК"/>
    <s v="ГАММА"/>
    <n v="6700"/>
    <n v="20650"/>
    <n v="13950"/>
  </r>
  <r>
    <x v="3"/>
    <n v="16.3"/>
    <s v="Р 181 МУ"/>
    <s v="ООО &quot;Эко Лэнд&quot;"/>
    <n v="1950"/>
    <n v="8900"/>
    <n v="6950"/>
  </r>
  <r>
    <x v="3"/>
    <n v="16.399999999999999"/>
    <s v="О 348 ЕВ"/>
    <s v="ГАММА"/>
    <n v="300"/>
    <n v="14800"/>
    <n v="14500"/>
  </r>
  <r>
    <x v="3"/>
    <n v="16.399999999999999"/>
    <s v="Е 732 ХУ"/>
    <s v="ГАММА"/>
    <n v="6250"/>
    <n v="20000"/>
    <n v="13750"/>
  </r>
  <r>
    <x v="3"/>
    <n v="16.5"/>
    <s v="М 649 УТ"/>
    <s v="ГАММА"/>
    <n v="450"/>
    <n v="5150"/>
    <n v="4700"/>
  </r>
  <r>
    <x v="3"/>
    <n v="16.5"/>
    <s v="М 249 МТ"/>
    <s v="ГАММА"/>
    <n v="2550"/>
    <n v="16500"/>
    <n v="13950"/>
  </r>
  <r>
    <x v="3"/>
    <n v="16.5"/>
    <s v="К 471 ЕВ"/>
    <s v="НЭО"/>
    <n v="1850"/>
    <n v="4650"/>
    <n v="2800"/>
  </r>
  <r>
    <x v="3"/>
    <n v="16.5"/>
    <s v="В 267 УТ"/>
    <s v="МПБО"/>
    <n v="8450"/>
    <n v="20750"/>
    <n v="12300"/>
  </r>
  <r>
    <x v="3"/>
    <n v="17"/>
    <s v="Р 730 ОН"/>
    <s v="ООО &quot;Эко Лэнд&quot;"/>
    <n v="10650"/>
    <n v="26500"/>
    <n v="15850"/>
  </r>
  <r>
    <x v="3"/>
    <n v="17"/>
    <s v="В 363 ВН"/>
    <s v="ГАММА"/>
    <n v="5700"/>
    <n v="20400"/>
    <n v="14700"/>
  </r>
  <r>
    <x v="3"/>
    <n v="17.100000000000001"/>
    <s v="С 552 ХТ"/>
    <s v="ГАММА"/>
    <n v="6450"/>
    <n v="20450"/>
    <n v="14000"/>
  </r>
  <r>
    <x v="3"/>
    <n v="17.100000000000001"/>
    <s v="О 715 УО"/>
    <s v="ГАММА"/>
    <n v="8150"/>
    <n v="24800"/>
    <n v="16650"/>
  </r>
  <r>
    <x v="3"/>
    <n v="17.100000000000001"/>
    <s v="Р 806 НК"/>
    <s v="ООО &quot;Эко Лэнд&quot;"/>
    <n v="4200"/>
    <n v="16550"/>
    <n v="12350"/>
  </r>
  <r>
    <x v="3"/>
    <n v="17.2"/>
    <s v="Х 866 ТН"/>
    <s v="ГАММА"/>
    <n v="6250"/>
    <n v="18600"/>
    <n v="12350"/>
  </r>
  <r>
    <x v="3"/>
    <n v="17.3"/>
    <s v="В 268 УТ"/>
    <s v="МПБО"/>
    <n v="2900"/>
    <n v="15100"/>
    <n v="12200"/>
  </r>
  <r>
    <x v="3"/>
    <n v="17.3"/>
    <s v="О 744 РР"/>
    <s v="НЭО"/>
    <n v="2100"/>
    <n v="6150"/>
    <n v="4050"/>
  </r>
  <r>
    <x v="3"/>
    <n v="18"/>
    <s v="Р 054 НМ"/>
    <s v="ООО &quot;Эко Лэнд&quot;"/>
    <n v="11450"/>
    <n v="27300"/>
    <n v="15850"/>
  </r>
  <r>
    <x v="3"/>
    <n v="18"/>
    <s v="Р 095 ОВ"/>
    <s v="ООО &quot;Эко Лэнд&quot;"/>
    <n v="11000"/>
    <n v="26950"/>
    <n v="15950"/>
  </r>
  <r>
    <x v="3"/>
    <n v="18.100000000000001"/>
    <s v="Е 058 НО"/>
    <s v="ООО &quot;Эко Лэнд&quot;"/>
    <n v="9950"/>
    <n v="22150"/>
    <n v="12200"/>
  </r>
  <r>
    <x v="3"/>
    <n v="18.2"/>
    <s v="Н 150 ХЕ"/>
    <s v="ГАММА"/>
    <n v="3300"/>
    <n v="17500"/>
    <n v="14200"/>
  </r>
  <r>
    <x v="3"/>
    <n v="18.2"/>
    <s v="О 529 НН"/>
    <s v="ООО &quot;Эко Лэнд&quot;"/>
    <n v="6750"/>
    <n v="19050"/>
    <n v="12300"/>
  </r>
  <r>
    <x v="3"/>
    <n v="18.3"/>
    <s v="В 266 УТ"/>
    <s v="МПБО"/>
    <n v="4150"/>
    <n v="16250"/>
    <n v="12100"/>
  </r>
  <r>
    <x v="3"/>
    <n v="18.3"/>
    <s v="К 853 АС"/>
    <s v="ГАММА"/>
    <n v="3300"/>
    <n v="17100"/>
    <n v="13800"/>
  </r>
  <r>
    <x v="3"/>
    <n v="18.399999999999999"/>
    <s v="Р 446 ОР"/>
    <s v="ООО &quot;Эко Лэнд&quot;"/>
    <n v="7950"/>
    <n v="21750"/>
    <n v="13800"/>
  </r>
  <r>
    <x v="3"/>
    <n v="18.399999999999999"/>
    <s v="Р 050 НН"/>
    <s v="ООО &quot;Эко Лэнд&quot;"/>
    <n v="10050"/>
    <n v="25800"/>
    <n v="15750"/>
  </r>
  <r>
    <x v="3"/>
    <n v="19"/>
    <s v="В 267 УТ"/>
    <s v="МПБО"/>
    <n v="3000"/>
    <n v="15250"/>
    <n v="12250"/>
  </r>
  <r>
    <x v="3"/>
    <n v="19.100000000000001"/>
    <s v="К 049 КА"/>
    <s v="ГАММА"/>
    <n v="1600"/>
    <n v="11200"/>
    <n v="9600"/>
  </r>
  <r>
    <x v="3"/>
    <n v="19.2"/>
    <s v="Н 506 ВР"/>
    <s v="ГАММА"/>
    <n v="3500"/>
    <n v="17350"/>
    <n v="13850"/>
  </r>
  <r>
    <x v="3"/>
    <n v="19.3"/>
    <s v="Е 732 ХУ"/>
    <s v="ГАММА"/>
    <n v="2900"/>
    <n v="17400"/>
    <n v="14500"/>
  </r>
  <r>
    <x v="3"/>
    <n v="19.399999999999999"/>
    <s v="В 363 ВН"/>
    <s v="ГАММА"/>
    <n v="5050"/>
    <n v="19750"/>
    <n v="14700"/>
  </r>
  <r>
    <x v="3"/>
    <n v="20"/>
    <s v="Е 891 РТ"/>
    <s v="ГАММА"/>
    <n v="5750"/>
    <n v="19600"/>
    <n v="13850"/>
  </r>
  <r>
    <x v="3"/>
    <n v="20.100000000000001"/>
    <s v="О 715 УО"/>
    <s v="ГАММА"/>
    <n v="800"/>
    <n v="17500"/>
    <n v="16700"/>
  </r>
  <r>
    <x v="3"/>
    <n v="20.100000000000001"/>
    <s v="Р 188 ОС"/>
    <s v="ООО &quot;Эко Лэнд&quot;"/>
    <n v="8200"/>
    <n v="21800"/>
    <n v="13600"/>
  </r>
  <r>
    <x v="3"/>
    <n v="20.5"/>
    <s v="К 471 ЕВ"/>
    <s v="НЭО"/>
    <n v="1950"/>
    <n v="4800"/>
    <n v="2850"/>
  </r>
  <r>
    <x v="3"/>
    <n v="21"/>
    <s v="С 353 УК"/>
    <s v="ГАММА"/>
    <n v="6100"/>
    <n v="19950"/>
    <n v="13850"/>
  </r>
  <r>
    <x v="4"/>
    <n v="7"/>
    <s v="Т 848 ТН"/>
    <s v="ГАММА"/>
    <n v="1200"/>
    <n v="8150"/>
    <n v="6950"/>
  </r>
  <r>
    <x v="4"/>
    <n v="7.4"/>
    <s v="К 130 ОС"/>
    <s v="ООО &quot;Эко Лэнд&quot;"/>
    <n v="5450"/>
    <n v="20900"/>
    <n v="15450"/>
  </r>
  <r>
    <x v="4"/>
    <n v="8.4"/>
    <s v="М 649 УТ"/>
    <s v="ГАММА"/>
    <n v="2550"/>
    <n v="7500"/>
    <n v="4950"/>
  </r>
  <r>
    <x v="4"/>
    <n v="8.4"/>
    <s v="Т 848 ТН"/>
    <s v="ГАММА"/>
    <n v="3350"/>
    <n v="10300"/>
    <n v="6950"/>
  </r>
  <r>
    <x v="4"/>
    <n v="8.5"/>
    <s v="В 404 ТР"/>
    <s v="ГАММА"/>
    <n v="800"/>
    <n v="5950"/>
    <n v="5150"/>
  </r>
  <r>
    <x v="4"/>
    <n v="9"/>
    <s v="В 098 АВ"/>
    <s v="ГАММА"/>
    <n v="1050"/>
    <n v="10050"/>
    <n v="9000"/>
  </r>
  <r>
    <x v="4"/>
    <n v="9.5"/>
    <s v="М 649 УТ"/>
    <s v="ГАММА"/>
    <n v="2050"/>
    <n v="7200"/>
    <n v="5150"/>
  </r>
  <r>
    <x v="4"/>
    <n v="9.5"/>
    <s v="Т 848 ТН"/>
    <s v="ГАММА"/>
    <n v="1050"/>
    <n v="8200"/>
    <n v="7150"/>
  </r>
  <r>
    <x v="4"/>
    <n v="9.5"/>
    <s v="К 130 ОС"/>
    <s v="ООО &quot;Эко Лэнд&quot;"/>
    <n v="6800"/>
    <n v="22500"/>
    <n v="15700"/>
  </r>
  <r>
    <x v="4"/>
    <n v="10"/>
    <s v="А 424 ТХ"/>
    <s v="ООО &quot;Эко Лэнд&quot;"/>
    <n v="9450"/>
    <n v="21750"/>
    <n v="12300"/>
  </r>
  <r>
    <x v="4"/>
    <n v="10.1"/>
    <s v="К 853 АС"/>
    <s v="ГАММА"/>
    <n v="6150"/>
    <n v="19900"/>
    <n v="13750"/>
  </r>
  <r>
    <x v="4"/>
    <n v="10.1"/>
    <s v="Р 617 ОО"/>
    <s v="ООО &quot;Эко Лэнд&quot;"/>
    <n v="10750"/>
    <n v="26500"/>
    <n v="15750"/>
  </r>
  <r>
    <x v="4"/>
    <n v="10.199999999999999"/>
    <s v="В 407 УВ"/>
    <s v="ГАММА"/>
    <n v="4550"/>
    <n v="16450"/>
    <n v="11900"/>
  </r>
  <r>
    <x v="4"/>
    <n v="10.199999999999999"/>
    <s v="Н 921 МЕ"/>
    <s v="ООО &quot;Эко Лэнд&quot;"/>
    <n v="8450"/>
    <n v="22300"/>
    <n v="13850"/>
  </r>
  <r>
    <x v="4"/>
    <n v="10.199999999999999"/>
    <s v="М 977 РО"/>
    <s v="ГАММА"/>
    <n v="1500"/>
    <n v="7650"/>
    <n v="6150"/>
  </r>
  <r>
    <x v="4"/>
    <n v="10.3"/>
    <s v="М 249 МТ"/>
    <s v="ГАММА"/>
    <n v="5500"/>
    <n v="19400"/>
    <n v="13900"/>
  </r>
  <r>
    <x v="4"/>
    <n v="10.3"/>
    <s v="С 858 ЕТ"/>
    <s v="ООО &quot;Эко Лэнд&quot;"/>
    <n v="5300"/>
    <n v="19300"/>
    <n v="14000"/>
  </r>
  <r>
    <x v="4"/>
    <n v="10.3"/>
    <s v="Х 866 ТН"/>
    <s v="ГАММА"/>
    <n v="5000"/>
    <n v="17300"/>
    <n v="12300"/>
  </r>
  <r>
    <x v="4"/>
    <n v="10.3"/>
    <s v="Р 806 НК"/>
    <s v="ООО &quot;Эко Лэнд&quot;"/>
    <n v="7550"/>
    <n v="19950"/>
    <n v="12400"/>
  </r>
  <r>
    <x v="4"/>
    <n v="10.3"/>
    <s v="В 404 ТР"/>
    <s v="ГАММА"/>
    <n v="250"/>
    <n v="5200"/>
    <n v="4950"/>
  </r>
  <r>
    <x v="4"/>
    <n v="10.4"/>
    <s v="В 098 АВ"/>
    <s v="ГАММА"/>
    <n v="2000"/>
    <n v="11000"/>
    <n v="9000"/>
  </r>
  <r>
    <x v="4"/>
    <n v="10.4"/>
    <s v="А 370 ТХ"/>
    <s v="ООО &quot;Эко Лэнд&quot;"/>
    <n v="7200"/>
    <n v="19750"/>
    <n v="12550"/>
  </r>
  <r>
    <x v="4"/>
    <n v="10.5"/>
    <s v="О 348 ЕВ"/>
    <s v="ГАММА"/>
    <n v="5300"/>
    <n v="19050"/>
    <n v="13750"/>
  </r>
  <r>
    <x v="4"/>
    <n v="11"/>
    <s v="В 267 УТ"/>
    <s v="МПБО"/>
    <n v="7750"/>
    <n v="19950"/>
    <n v="12200"/>
  </r>
  <r>
    <x v="4"/>
    <n v="11.1"/>
    <s v="Н 150 ХЕ"/>
    <s v="ГАММА"/>
    <n v="5150"/>
    <n v="19350"/>
    <n v="14200"/>
  </r>
  <r>
    <x v="4"/>
    <n v="11.1"/>
    <s v="Т 848 ТН"/>
    <s v="ГАММА"/>
    <n v="950"/>
    <n v="7950"/>
    <n v="7000"/>
  </r>
  <r>
    <x v="4"/>
    <n v="11.1"/>
    <s v="М 649 УТ"/>
    <s v="ГАММА"/>
    <n v="450"/>
    <n v="5650"/>
    <n v="5200"/>
  </r>
  <r>
    <x v="4"/>
    <n v="11.4"/>
    <s v="Р 730 ОН"/>
    <s v="ООО &quot;Эко Лэнд&quot;"/>
    <n v="10900"/>
    <n v="26700"/>
    <n v="15800"/>
  </r>
  <r>
    <x v="4"/>
    <n v="12"/>
    <s v="Т 848 ТН"/>
    <s v="ГАММА"/>
    <n v="1450"/>
    <n v="8550"/>
    <n v="7100"/>
  </r>
  <r>
    <x v="4"/>
    <n v="12.1"/>
    <s v="С 353 УК"/>
    <s v="ГАММА"/>
    <n v="5950"/>
    <n v="19700"/>
    <n v="13750"/>
  </r>
  <r>
    <x v="4"/>
    <n v="12.2"/>
    <s v="В 407 УВ"/>
    <s v="ГАММА"/>
    <n v="750"/>
    <n v="11500"/>
    <n v="10750"/>
  </r>
  <r>
    <x v="4"/>
    <n v="12.2"/>
    <s v="М 649 УТ"/>
    <s v="ГАММА"/>
    <n v="700"/>
    <n v="5750"/>
    <n v="5050"/>
  </r>
  <r>
    <x v="4"/>
    <n v="12.2"/>
    <s v="Р 050 НН"/>
    <s v="ООО &quot;Эко Лэнд&quot;"/>
    <n v="9350"/>
    <n v="25150"/>
    <n v="15800"/>
  </r>
  <r>
    <x v="4"/>
    <n v="12.2"/>
    <s v="В 404 ТР"/>
    <s v="ГАММА"/>
    <n v="1100"/>
    <n v="6450"/>
    <n v="5350"/>
  </r>
  <r>
    <x v="4"/>
    <n v="12.2"/>
    <s v="В 098 АВ"/>
    <s v="ГАММА"/>
    <n v="2500"/>
    <n v="11300"/>
    <n v="8800"/>
  </r>
  <r>
    <x v="4"/>
    <n v="12.3"/>
    <s v="В 261 УТ"/>
    <s v="МПБО"/>
    <n v="9550"/>
    <n v="21900"/>
    <n v="12350"/>
  </r>
  <r>
    <x v="4"/>
    <n v="12.3"/>
    <s v="В 205 УТ"/>
    <s v="МПБО"/>
    <n v="9400"/>
    <n v="24300"/>
    <n v="14900"/>
  </r>
  <r>
    <x v="4"/>
    <n v="12.3"/>
    <s v="Н 803 НХ"/>
    <s v="ГАММА"/>
    <n v="8350"/>
    <n v="22550"/>
    <n v="14200"/>
  </r>
  <r>
    <x v="4"/>
    <n v="12.5"/>
    <s v="Е 732 ХУ"/>
    <s v="ГАММА"/>
    <n v="6750"/>
    <n v="21300"/>
    <n v="14550"/>
  </r>
  <r>
    <x v="4"/>
    <n v="13"/>
    <s v="Е 891 РТ"/>
    <s v="ГАММА"/>
    <n v="5050"/>
    <n v="18950"/>
    <n v="13900"/>
  </r>
  <r>
    <x v="4"/>
    <n v="13"/>
    <s v="В 363 ВН"/>
    <s v="ГАММА"/>
    <n v="9750"/>
    <n v="24400"/>
    <n v="14650"/>
  </r>
  <r>
    <x v="4"/>
    <n v="13.1"/>
    <s v="Р 188 ОС"/>
    <s v="ООО &quot;Эко Лэнд&quot;"/>
    <n v="9300"/>
    <n v="23050"/>
    <n v="13750"/>
  </r>
  <r>
    <x v="4"/>
    <n v="13.1"/>
    <s v="О 348 ЕВ"/>
    <s v="ГАММА"/>
    <n v="4950"/>
    <n v="18700"/>
    <n v="13750"/>
  </r>
  <r>
    <x v="4"/>
    <n v="13.1"/>
    <s v="К 853 АС"/>
    <s v="ГАММА"/>
    <n v="5550"/>
    <n v="19300"/>
    <n v="13750"/>
  </r>
  <r>
    <x v="4"/>
    <n v="13.2"/>
    <s v="Т 848 ТН"/>
    <s v="ГАММА"/>
    <n v="350"/>
    <n v="7300"/>
    <n v="6950"/>
  </r>
  <r>
    <x v="4"/>
    <n v="13.2"/>
    <s v="Н 383 ОХ"/>
    <s v="ООО &quot;Эко Лэнд&quot;"/>
    <n v="2450"/>
    <n v="9550"/>
    <n v="7100"/>
  </r>
  <r>
    <x v="4"/>
    <n v="13.3"/>
    <s v="Р 054 НМ"/>
    <s v="ООО &quot;Эко Лэнд&quot;"/>
    <n v="12000"/>
    <n v="27800"/>
    <n v="15800"/>
  </r>
  <r>
    <x v="4"/>
    <n v="13.3"/>
    <s v="Р 446 ОР"/>
    <s v="ООО &quot;Эко Лэнд&quot;"/>
    <n v="8800"/>
    <n v="22650"/>
    <n v="13850"/>
  </r>
  <r>
    <x v="4"/>
    <n v="13.3"/>
    <s v="М 977 РО"/>
    <s v="ГАММА"/>
    <n v="1150"/>
    <n v="7250"/>
    <n v="6100"/>
  </r>
  <r>
    <x v="4"/>
    <n v="13.3"/>
    <s v="В 407 УВ"/>
    <s v="ГАММА"/>
    <n v="2900"/>
    <n v="13800"/>
    <n v="10900"/>
  </r>
  <r>
    <x v="4"/>
    <n v="13.4"/>
    <s v="В 267 УТ"/>
    <s v="МПБО"/>
    <n v="5400"/>
    <n v="17600"/>
    <n v="12200"/>
  </r>
  <r>
    <x v="4"/>
    <n v="13.5"/>
    <s v="М 649 УТ"/>
    <s v="ГАММА"/>
    <n v="750"/>
    <n v="5800"/>
    <n v="5050"/>
  </r>
  <r>
    <x v="4"/>
    <n v="13.5"/>
    <s v="Н 506 ВР"/>
    <s v="ГАММА"/>
    <n v="7150"/>
    <n v="20950"/>
    <n v="13800"/>
  </r>
  <r>
    <x v="4"/>
    <n v="13.5"/>
    <s v="В 098 АВ"/>
    <s v="ГАММА"/>
    <n v="1150"/>
    <n v="10150"/>
    <n v="9000"/>
  </r>
  <r>
    <x v="4"/>
    <n v="13.5"/>
    <s v="В 404 ТР"/>
    <s v="ГАММА"/>
    <n v="400"/>
    <n v="5450"/>
    <n v="5050"/>
  </r>
  <r>
    <x v="4"/>
    <n v="14"/>
    <s v="К 725 ХК"/>
    <s v="ГАММА"/>
    <n v="2050"/>
    <n v="21550"/>
    <n v="19500"/>
  </r>
  <r>
    <x v="4"/>
    <n v="14.4"/>
    <s v="Т 848 ТН"/>
    <s v="ГАММА"/>
    <n v="900"/>
    <n v="7800"/>
    <n v="6900"/>
  </r>
  <r>
    <x v="4"/>
    <n v="14.4"/>
    <s v="М 249 МТ"/>
    <s v="ГАММА"/>
    <n v="4950"/>
    <n v="18900"/>
    <n v="13950"/>
  </r>
  <r>
    <x v="4"/>
    <n v="14.4"/>
    <s v="Н 921 МЕ"/>
    <s v="ООО &quot;Эко Лэнд&quot;"/>
    <n v="6000"/>
    <n v="19700"/>
    <n v="13700"/>
  </r>
  <r>
    <x v="4"/>
    <n v="14.4"/>
    <s v="О 715 УО"/>
    <s v="ГАММА"/>
    <n v="8400"/>
    <n v="25100"/>
    <n v="16700"/>
  </r>
  <r>
    <x v="4"/>
    <n v="14.5"/>
    <s v="Р 617 ОО"/>
    <s v="ООО &quot;Эко Лэнд&quot;"/>
    <n v="9950"/>
    <n v="25700"/>
    <n v="15750"/>
  </r>
  <r>
    <x v="4"/>
    <n v="14.5"/>
    <s v="О 348 ЕВ"/>
    <s v="ГАММА"/>
    <n v="4200"/>
    <n v="18000"/>
    <n v="13800"/>
  </r>
  <r>
    <x v="4"/>
    <n v="14.5"/>
    <s v="В 407 УВ"/>
    <s v="ГАММА"/>
    <n v="5250"/>
    <n v="17100"/>
    <n v="11850"/>
  </r>
  <r>
    <x v="4"/>
    <n v="15"/>
    <s v="М 649 УТ"/>
    <s v="ГАММА"/>
    <n v="450"/>
    <n v="5450"/>
    <n v="5000"/>
  </r>
  <r>
    <x v="4"/>
    <n v="15"/>
    <s v="К 471 ЕВ"/>
    <s v="НЭО"/>
    <n v="1300"/>
    <n v="4100"/>
    <n v="2800"/>
  </r>
  <r>
    <x v="4"/>
    <n v="15.1"/>
    <s v="В 098 АВ"/>
    <s v="ГАММА"/>
    <n v="1000"/>
    <n v="9900"/>
    <n v="8900"/>
  </r>
  <r>
    <x v="4"/>
    <n v="15.1"/>
    <s v="В 404 ТР"/>
    <s v="ГАММА"/>
    <n v="300"/>
    <n v="5100"/>
    <n v="4800"/>
  </r>
  <r>
    <x v="4"/>
    <n v="15.3"/>
    <s v="Р 730 ОН"/>
    <s v="ООО &quot;Эко Лэнд&quot;"/>
    <n v="9700"/>
    <n v="25500"/>
    <n v="15800"/>
  </r>
  <r>
    <x v="4"/>
    <n v="15.4"/>
    <s v="С 353 УК"/>
    <s v="ГАММА"/>
    <n v="4800"/>
    <n v="18550"/>
    <n v="13750"/>
  </r>
  <r>
    <x v="4"/>
    <n v="15.5"/>
    <s v="Н 803 НХ"/>
    <s v="ГАММА"/>
    <n v="5500"/>
    <n v="19200"/>
    <n v="13700"/>
  </r>
  <r>
    <x v="4"/>
    <n v="16.100000000000001"/>
    <s v="Р 054 НМ"/>
    <s v="ООО &quot;Эко Лэнд&quot;"/>
    <n v="4850"/>
    <n v="20650"/>
    <n v="15800"/>
  </r>
  <r>
    <x v="4"/>
    <n v="16.100000000000001"/>
    <s v="В 261 УТ"/>
    <s v="МПБО"/>
    <n v="8400"/>
    <n v="20750"/>
    <n v="12350"/>
  </r>
  <r>
    <x v="4"/>
    <n v="16.2"/>
    <s v="Е 058 НО"/>
    <s v="ООО &quot;Эко Лэнд&quot;"/>
    <n v="6000"/>
    <n v="18150"/>
    <n v="12150"/>
  </r>
  <r>
    <x v="4"/>
    <n v="16.2"/>
    <s v="Н 433 ВР"/>
    <s v="ГАММА"/>
    <n v="7550"/>
    <n v="21350"/>
    <n v="13800"/>
  </r>
  <r>
    <x v="4"/>
    <n v="16.2"/>
    <s v="В 404 ТР"/>
    <s v="ГАММА"/>
    <n v="950"/>
    <n v="6250"/>
    <n v="5300"/>
  </r>
  <r>
    <x v="4"/>
    <n v="16.3"/>
    <s v="К 853 АС"/>
    <s v="ГАММА"/>
    <n v="6000"/>
    <n v="19750"/>
    <n v="13750"/>
  </r>
  <r>
    <x v="4"/>
    <n v="16.3"/>
    <s v="Н 150 ХЕ"/>
    <s v="ГАММА"/>
    <n v="4950"/>
    <n v="19100"/>
    <n v="14150"/>
  </r>
  <r>
    <x v="4"/>
    <n v="16.3"/>
    <s v="М 977 РО"/>
    <s v="ГАММА"/>
    <n v="1500"/>
    <n v="7650"/>
    <n v="6150"/>
  </r>
  <r>
    <x v="4"/>
    <n v="16.399999999999999"/>
    <s v="В 363 ВН"/>
    <s v="ГАММА"/>
    <n v="8800"/>
    <n v="23550"/>
    <n v="14750"/>
  </r>
  <r>
    <x v="4"/>
    <n v="16.399999999999999"/>
    <s v="В 098 АВ"/>
    <s v="ГАММА"/>
    <n v="1900"/>
    <n v="10500"/>
    <n v="8600"/>
  </r>
  <r>
    <x v="4"/>
    <n v="17"/>
    <s v="Р 095 ОВ"/>
    <s v="ООО &quot;Эко Лэнд&quot;"/>
    <n v="12100"/>
    <n v="28000"/>
    <n v="15900"/>
  </r>
  <r>
    <x v="4"/>
    <n v="17.3"/>
    <s v="Е 732 ХУ"/>
    <s v="ГАММА"/>
    <n v="4900"/>
    <n v="19350"/>
    <n v="14450"/>
  </r>
  <r>
    <x v="4"/>
    <n v="18"/>
    <s v="О 715 УО"/>
    <s v="ГАММА"/>
    <n v="3700"/>
    <n v="20450"/>
    <n v="16750"/>
  </r>
  <r>
    <x v="4"/>
    <n v="18.100000000000001"/>
    <s v="Е 891 РТ"/>
    <s v="ГАММА"/>
    <n v="5100"/>
    <n v="18900"/>
    <n v="13800"/>
  </r>
  <r>
    <x v="4"/>
    <n v="18.2"/>
    <s v="К 853 АС"/>
    <s v="ГАММА"/>
    <n v="1950"/>
    <n v="15700"/>
    <n v="13750"/>
  </r>
  <r>
    <x v="4"/>
    <n v="18.2"/>
    <s v="Н 506 ВР"/>
    <s v="ГАММА"/>
    <n v="5350"/>
    <n v="19150"/>
    <n v="13800"/>
  </r>
  <r>
    <x v="4"/>
    <n v="18.2"/>
    <s v="Р 050 НН"/>
    <s v="ООО &quot;Эко Лэнд&quot;"/>
    <n v="10100"/>
    <n v="25800"/>
    <n v="15700"/>
  </r>
  <r>
    <x v="4"/>
    <n v="19.2"/>
    <s v="К 471 ЕВ"/>
    <s v="НЭО"/>
    <n v="1700"/>
    <n v="4500"/>
    <n v="2800"/>
  </r>
  <r>
    <x v="4"/>
    <n v="19.3"/>
    <s v="Н 433 ВР"/>
    <s v="ГАММА"/>
    <n v="3800"/>
    <n v="17600"/>
    <n v="13800"/>
  </r>
  <r>
    <x v="4"/>
    <n v="19.3"/>
    <s v="С 680 НР"/>
    <s v="ГАММА"/>
    <n v="6750"/>
    <n v="20550"/>
    <n v="13800"/>
  </r>
  <r>
    <x v="5"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n v="1"/>
    <x v="0"/>
    <s v="Н 554 ВУ"/>
    <s v="ГАММА"/>
    <n v="25450"/>
    <n v="25460"/>
    <m/>
    <n v="25460"/>
    <n v="63650"/>
    <n v="38200"/>
  </r>
  <r>
    <x v="0"/>
    <n v="1.5"/>
    <x v="0"/>
    <s v="М 830 УТ"/>
    <s v="ГАММА"/>
    <n v="24100"/>
    <n v="24120"/>
    <m/>
    <n v="24120"/>
    <n v="61150"/>
    <n v="37050"/>
  </r>
  <r>
    <x v="0"/>
    <n v="2.2000000000000002"/>
    <x v="0"/>
    <s v="Н 424 МТ"/>
    <s v="ГАММА"/>
    <n v="26000"/>
    <n v="25840"/>
    <m/>
    <n v="25840"/>
    <n v="60400"/>
    <n v="34400"/>
  </r>
  <r>
    <x v="0"/>
    <n v="2.2999999999999998"/>
    <x v="0"/>
    <s v="М 391 ХН"/>
    <s v="ГАММА"/>
    <n v="21400"/>
    <n v="21140"/>
    <m/>
    <n v="21140"/>
    <n v="55000"/>
    <n v="33600"/>
  </r>
  <r>
    <x v="0"/>
    <n v="17.5"/>
    <x v="1"/>
    <s v="М 057 УТ"/>
    <s v="ГАММА"/>
    <n v="25650"/>
    <n v="12200"/>
    <n v="13340"/>
    <n v="25540"/>
    <n v="61000"/>
    <n v="35350"/>
  </r>
  <r>
    <x v="0"/>
    <n v="18.3"/>
    <x v="1"/>
    <s v="Н 424 МТ"/>
    <s v="ГАММА"/>
    <n v="29000"/>
    <n v="12420"/>
    <n v="16240"/>
    <n v="28660"/>
    <n v="63500"/>
    <n v="34500"/>
  </r>
  <r>
    <x v="0"/>
    <n v="18.3"/>
    <x v="1"/>
    <s v="С 479 ВН"/>
    <s v="ГАММА"/>
    <n v="27200"/>
    <n v="14120"/>
    <n v="12820"/>
    <n v="26940"/>
    <n v="65350"/>
    <n v="38150"/>
  </r>
  <r>
    <x v="0"/>
    <n v="18.5"/>
    <x v="1"/>
    <s v="Н 424 МТ"/>
    <s v="ГАММА"/>
    <n v="23250"/>
    <n v="11680"/>
    <n v="11520"/>
    <n v="23200"/>
    <n v="57100"/>
    <n v="33850"/>
  </r>
  <r>
    <x v="0"/>
    <n v="18.5"/>
    <x v="1"/>
    <s v="С 441 ВН"/>
    <s v="ГАММА"/>
    <n v="25950"/>
    <n v="12160"/>
    <n v="13800"/>
    <n v="25960"/>
    <n v="63200"/>
    <n v="37250"/>
  </r>
  <r>
    <x v="0"/>
    <n v="22.3"/>
    <x v="0"/>
    <s v="С 278 ВН"/>
    <s v="ГАММА"/>
    <n v="26050"/>
    <n v="25760"/>
    <m/>
    <n v="25760"/>
    <n v="63900"/>
    <n v="37850"/>
  </r>
  <r>
    <x v="0"/>
    <n v="22.4"/>
    <x v="0"/>
    <s v="М 985 СС"/>
    <s v="ГАММА"/>
    <n v="29350"/>
    <n v="29120"/>
    <m/>
    <n v="29120"/>
    <n v="64700"/>
    <n v="35350"/>
  </r>
  <r>
    <x v="0"/>
    <n v="23"/>
    <x v="0"/>
    <s v="М 830 УТ"/>
    <s v="ГАММА"/>
    <n v="25350"/>
    <n v="25220"/>
    <m/>
    <n v="25220"/>
    <n v="59800"/>
    <n v="34450"/>
  </r>
  <r>
    <x v="1"/>
    <n v="0"/>
    <x v="0"/>
    <s v="С 663 АО"/>
    <s v="ГАММА"/>
    <n v="25650"/>
    <n v="25480"/>
    <m/>
    <n v="25480"/>
    <n v="63450"/>
    <n v="37800"/>
  </r>
  <r>
    <x v="1"/>
    <n v="0"/>
    <x v="0"/>
    <s v="С 479 ВН"/>
    <s v="ГАММА"/>
    <n v="28650"/>
    <n v="28360"/>
    <m/>
    <n v="28360"/>
    <n v="66900"/>
    <n v="38250"/>
  </r>
  <r>
    <x v="1"/>
    <n v="0.2"/>
    <x v="0"/>
    <s v="Н 424 МТ"/>
    <s v="ГАММА"/>
    <n v="26900"/>
    <n v="26660"/>
    <m/>
    <n v="26660"/>
    <n v="61400"/>
    <n v="34500"/>
  </r>
  <r>
    <x v="1"/>
    <n v="0.3"/>
    <x v="0"/>
    <s v="М 391 ХН"/>
    <s v="ГАММА"/>
    <n v="24550"/>
    <n v="24300"/>
    <m/>
    <n v="24300"/>
    <n v="58300"/>
    <n v="33750"/>
  </r>
  <r>
    <x v="1"/>
    <n v="1.3"/>
    <x v="0"/>
    <s v="Н 554 ВУ"/>
    <s v="ГАММА"/>
    <n v="25950"/>
    <n v="25860"/>
    <m/>
    <n v="25860"/>
    <n v="63950"/>
    <n v="38000"/>
  </r>
  <r>
    <x v="1"/>
    <n v="1.4"/>
    <x v="0"/>
    <s v="М 268 ХН"/>
    <s v="ГАММА"/>
    <n v="23850"/>
    <n v="23600"/>
    <m/>
    <n v="23600"/>
    <n v="61000"/>
    <n v="37150"/>
  </r>
  <r>
    <x v="1"/>
    <n v="2.1"/>
    <x v="1"/>
    <s v="М 057 УТ"/>
    <s v="ГАММА"/>
    <n v="23650"/>
    <n v="12060"/>
    <n v="11520"/>
    <n v="23580"/>
    <n v="59000"/>
    <n v="35350"/>
  </r>
  <r>
    <x v="1"/>
    <n v="2.5"/>
    <x v="1"/>
    <s v="С 278 ВН"/>
    <s v="ГАММА"/>
    <n v="26400"/>
    <n v="12900"/>
    <n v="13160"/>
    <n v="26060"/>
    <n v="64700"/>
    <n v="38300"/>
  </r>
  <r>
    <x v="1"/>
    <n v="5.4"/>
    <x v="1"/>
    <s v="Н 554 ВУ"/>
    <s v="ГАММА"/>
    <n v="26200"/>
    <n v="12800"/>
    <n v="13060"/>
    <n v="25860"/>
    <n v="64050"/>
    <n v="37850"/>
  </r>
  <r>
    <x v="1"/>
    <n v="6"/>
    <x v="1"/>
    <s v="Н 554 ВУ"/>
    <s v="ГАММА"/>
    <n v="24750"/>
    <n v="12140"/>
    <n v="12180"/>
    <n v="24320"/>
    <n v="61800"/>
    <n v="37050"/>
  </r>
  <r>
    <x v="1"/>
    <n v="6.2"/>
    <x v="1"/>
    <s v="М 057 УТ"/>
    <s v="ГАММА"/>
    <n v="26050"/>
    <n v="12680"/>
    <n v="12880"/>
    <n v="25560"/>
    <n v="61200"/>
    <n v="35150"/>
  </r>
  <r>
    <x v="1"/>
    <n v="9.1"/>
    <x v="1"/>
    <s v="С 479 ВН"/>
    <s v="ГАММА"/>
    <n v="27050"/>
    <n v="14440"/>
    <n v="12480"/>
    <n v="26920"/>
    <n v="65600"/>
    <n v="38550"/>
  </r>
  <r>
    <x v="1"/>
    <n v="10"/>
    <x v="1"/>
    <s v="С 663 АО"/>
    <s v="ГАММА"/>
    <n v="26150"/>
    <n v="14500"/>
    <n v="9500"/>
    <n v="24000"/>
    <n v="64350"/>
    <n v="38200"/>
  </r>
  <r>
    <x v="1"/>
    <n v="10.24"/>
    <x v="1"/>
    <s v="М 985 СС"/>
    <s v="ГАММА"/>
    <n v="25100"/>
    <n v="10900"/>
    <n v="14020"/>
    <n v="24920"/>
    <n v="60350"/>
    <n v="35250"/>
  </r>
  <r>
    <x v="1"/>
    <n v="10.3"/>
    <x v="1"/>
    <s v="М 985 СС"/>
    <s v="ГАММА"/>
    <n v="22900"/>
    <n v="12580"/>
    <n v="10300"/>
    <n v="22880"/>
    <n v="57200"/>
    <n v="34300"/>
  </r>
  <r>
    <x v="1"/>
    <n v="11.5"/>
    <x v="1"/>
    <s v="М 057 УТ"/>
    <s v="ГАММА"/>
    <n v="21700"/>
    <n v="9960"/>
    <n v="12280"/>
    <n v="22240"/>
    <n v="56950"/>
    <n v="35250"/>
  </r>
  <r>
    <x v="1"/>
    <n v="11.4"/>
    <x v="1"/>
    <s v="С 278 ВН"/>
    <s v="ГАММА"/>
    <n v="28700"/>
    <n v="13180"/>
    <n v="14980"/>
    <n v="28160"/>
    <n v="62650"/>
    <n v="33950"/>
  </r>
  <r>
    <x v="1"/>
    <n v="13.5"/>
    <x v="1"/>
    <s v="С 479 ВН"/>
    <s v="ГАММА"/>
    <n v="23300"/>
    <n v="11060"/>
    <n v="12040"/>
    <n v="23100"/>
    <n v="61750"/>
    <n v="38450"/>
  </r>
  <r>
    <x v="1"/>
    <n v="15.4"/>
    <x v="1"/>
    <s v="С 441 ВН"/>
    <s v="ГАММА"/>
    <n v="25700"/>
    <n v="12580"/>
    <n v="12900"/>
    <n v="25480"/>
    <n v="63000"/>
    <n v="37300"/>
  </r>
  <r>
    <x v="1"/>
    <n v="16"/>
    <x v="1"/>
    <s v="С 663 АО"/>
    <s v="ГАММА"/>
    <n v="27050"/>
    <n v="13820"/>
    <n v="13160"/>
    <n v="26980"/>
    <n v="65000"/>
    <n v="37950"/>
  </r>
  <r>
    <x v="1"/>
    <n v="21"/>
    <x v="1"/>
    <s v="М 985 СС"/>
    <s v="ГАММА"/>
    <n v="21550"/>
    <n v="11000"/>
    <n v="10360"/>
    <n v="21360"/>
    <n v="57250"/>
    <n v="35700"/>
  </r>
  <r>
    <x v="1"/>
    <n v="21.1"/>
    <x v="1"/>
    <s v="М 985 СС"/>
    <s v="ГАММА"/>
    <n v="23950"/>
    <n v="11880"/>
    <n v="11980"/>
    <n v="23860"/>
    <n v="58800"/>
    <n v="34850"/>
  </r>
  <r>
    <x v="1"/>
    <n v="22.4"/>
    <x v="0"/>
    <s v="Н 554 ВУ"/>
    <s v="ГАММА"/>
    <n v="28600"/>
    <n v="28420"/>
    <m/>
    <n v="28420"/>
    <n v="66950"/>
    <n v="38350"/>
  </r>
  <r>
    <x v="1"/>
    <n v="22.5"/>
    <x v="0"/>
    <s v="М 268 ХН"/>
    <s v="ГАММА"/>
    <n v="28050"/>
    <n v="27900"/>
    <m/>
    <n v="27900"/>
    <n v="65600"/>
    <n v="37550"/>
  </r>
  <r>
    <x v="1"/>
    <n v="23"/>
    <x v="0"/>
    <s v="С 479 ВН"/>
    <s v="ГАММА"/>
    <n v="22300"/>
    <n v="22140"/>
    <m/>
    <n v="22140"/>
    <n v="60950"/>
    <n v="38650"/>
  </r>
  <r>
    <x v="2"/>
    <n v="0"/>
    <x v="0"/>
    <s v="С 278 ВН"/>
    <s v="ГАММА"/>
    <n v="26450"/>
    <m/>
    <m/>
    <n v="0"/>
    <n v="64650"/>
    <n v="38200"/>
  </r>
  <r>
    <x v="2"/>
    <n v="0.1"/>
    <x v="0"/>
    <s v="С 278 ВН"/>
    <s v="ГАММА"/>
    <n v="23950"/>
    <m/>
    <m/>
    <n v="0"/>
    <n v="60950"/>
    <n v="37000"/>
  </r>
  <r>
    <x v="2"/>
    <n v="0.4"/>
    <x v="0"/>
    <s v="С 663 АО"/>
    <s v="ГАММА"/>
    <n v="25450"/>
    <m/>
    <m/>
    <n v="0"/>
    <n v="63250"/>
    <n v="37800"/>
  </r>
  <r>
    <x v="2"/>
    <n v="0.5"/>
    <x v="0"/>
    <s v="С 441 ВН"/>
    <s v="ГАММА"/>
    <n v="26500"/>
    <m/>
    <m/>
    <n v="0"/>
    <n v="63700"/>
    <n v="37200"/>
  </r>
  <r>
    <x v="2"/>
    <n v="2.2999999999999998"/>
    <x v="0"/>
    <s v="М 985 СС"/>
    <s v="ГАММА"/>
    <n v="26100"/>
    <m/>
    <m/>
    <n v="0"/>
    <n v="61700"/>
    <n v="35600"/>
  </r>
  <r>
    <x v="2"/>
    <n v="2.4"/>
    <x v="0"/>
    <s v="М 985 СС"/>
    <s v="ГАММА"/>
    <n v="25400"/>
    <m/>
    <m/>
    <n v="0"/>
    <n v="60000"/>
    <n v="34600"/>
  </r>
  <r>
    <x v="2"/>
    <n v="3.2"/>
    <x v="1"/>
    <s v="Н 554 ВУ"/>
    <s v="ГАММА"/>
    <n v="27900"/>
    <m/>
    <m/>
    <n v="0"/>
    <n v="65900"/>
    <n v="38000"/>
  </r>
  <r>
    <x v="2"/>
    <n v="3.3"/>
    <x v="1"/>
    <s v="Н 554 ВУ"/>
    <s v="ГАММА"/>
    <n v="26250"/>
    <m/>
    <m/>
    <n v="0"/>
    <n v="63600"/>
    <n v="37350"/>
  </r>
  <r>
    <x v="2"/>
    <n v="4.3"/>
    <x v="1"/>
    <s v="С 278 ВН"/>
    <s v="ГАММА"/>
    <n v="26950"/>
    <m/>
    <m/>
    <n v="0"/>
    <n v="65000"/>
    <n v="38050"/>
  </r>
  <r>
    <x v="2"/>
    <n v="4.4000000000000004"/>
    <x v="1"/>
    <s v="С 278 ВН"/>
    <s v="ГАММА"/>
    <n v="25600"/>
    <m/>
    <m/>
    <n v="0"/>
    <n v="62450"/>
    <n v="36850"/>
  </r>
  <r>
    <x v="2"/>
    <n v="5.0999999999999996"/>
    <x v="0"/>
    <s v="М 057 УТ"/>
    <s v="ГАММА"/>
    <n v="25600"/>
    <m/>
    <m/>
    <n v="0"/>
    <n v="60950"/>
    <n v="35350"/>
  </r>
  <r>
    <x v="2"/>
    <n v="9.3000000000000007"/>
    <x v="1"/>
    <s v="С 479 ВН"/>
    <s v="ГАММА"/>
    <n v="21650"/>
    <m/>
    <m/>
    <n v="0"/>
    <n v="60100"/>
    <n v="38450"/>
  </r>
  <r>
    <x v="2"/>
    <n v="10"/>
    <x v="1"/>
    <s v="М 057 УТ"/>
    <s v="ГАММА"/>
    <n v="25350"/>
    <m/>
    <m/>
    <n v="0"/>
    <n v="60500"/>
    <n v="35150"/>
  </r>
  <r>
    <x v="2"/>
    <n v="10.1"/>
    <x v="1"/>
    <s v="С 441 ВН"/>
    <s v="ГАММА"/>
    <n v="22250"/>
    <m/>
    <m/>
    <n v="0"/>
    <n v="59600"/>
    <n v="37350"/>
  </r>
  <r>
    <x v="2"/>
    <n v="14"/>
    <x v="1"/>
    <s v="С 479 ВН"/>
    <s v="ГАММА"/>
    <n v="24800"/>
    <m/>
    <m/>
    <n v="0"/>
    <n v="63150"/>
    <n v="38350"/>
  </r>
  <r>
    <x v="2"/>
    <n v="15.1"/>
    <x v="1"/>
    <s v="М 057 УТ"/>
    <s v="ГАММА"/>
    <n v="23550"/>
    <m/>
    <m/>
    <n v="0"/>
    <n v="58800"/>
    <n v="35250"/>
  </r>
  <r>
    <x v="2"/>
    <n v="16.100000000000001"/>
    <x v="1"/>
    <s v="С 441 ВН"/>
    <s v="ГАММА"/>
    <n v="26600"/>
    <m/>
    <m/>
    <n v="0"/>
    <n v="63800"/>
    <n v="37200"/>
  </r>
  <r>
    <x v="2"/>
    <n v="17.100000000000001"/>
    <x v="1"/>
    <s v="Н 554 ВУ"/>
    <s v="ГАММА"/>
    <n v="25800"/>
    <m/>
    <m/>
    <n v="0"/>
    <n v="63500"/>
    <n v="37700"/>
  </r>
  <r>
    <x v="2"/>
    <n v="17.3"/>
    <x v="1"/>
    <s v="Н 554 ВУ"/>
    <s v="ГАММА"/>
    <n v="23850"/>
    <m/>
    <m/>
    <n v="0"/>
    <n v="61000"/>
    <n v="37150"/>
  </r>
  <r>
    <x v="2"/>
    <n v="18.3"/>
    <x v="1"/>
    <s v="С 278 ВН"/>
    <s v="ГАММА"/>
    <n v="28600"/>
    <m/>
    <m/>
    <n v="0"/>
    <n v="67000"/>
    <n v="38400"/>
  </r>
  <r>
    <x v="2"/>
    <n v="19"/>
    <x v="1"/>
    <s v="С 278 ВН"/>
    <s v="ГАММА"/>
    <n v="22000"/>
    <m/>
    <m/>
    <n v="0"/>
    <n v="59150"/>
    <n v="37150"/>
  </r>
  <r>
    <x v="2"/>
    <n v="19.100000000000001"/>
    <x v="1"/>
    <s v="С 479 ВН"/>
    <s v="ГАММА"/>
    <n v="26800"/>
    <m/>
    <m/>
    <n v="0"/>
    <n v="65400"/>
    <n v="38600"/>
  </r>
  <r>
    <x v="2"/>
    <n v="19.5"/>
    <x v="0"/>
    <s v="М 057 УТ"/>
    <s v="ГАММА"/>
    <n v="25650"/>
    <m/>
    <m/>
    <n v="0"/>
    <n v="61050"/>
    <n v="35400"/>
  </r>
  <r>
    <x v="2"/>
    <n v="21"/>
    <x v="1"/>
    <s v="М 985 СС"/>
    <s v="ГАММА"/>
    <n v="27950"/>
    <m/>
    <m/>
    <n v="0"/>
    <n v="63450"/>
    <n v="35500"/>
  </r>
  <r>
    <x v="2"/>
    <n v="21.1"/>
    <x v="1"/>
    <s v="М 985 СС"/>
    <s v="ГАММА"/>
    <n v="24700"/>
    <m/>
    <m/>
    <n v="0"/>
    <n v="59250"/>
    <n v="34550"/>
  </r>
  <r>
    <x v="2"/>
    <n v="22"/>
    <x v="0"/>
    <s v="С 441 ВН"/>
    <s v="ГАММА"/>
    <n v="26750"/>
    <m/>
    <m/>
    <n v="0"/>
    <n v="63850"/>
    <n v="37100"/>
  </r>
  <r>
    <x v="2"/>
    <n v="22.3"/>
    <x v="0"/>
    <s v="Н 554 ВУ"/>
    <s v="ГАММА"/>
    <n v="28200"/>
    <m/>
    <m/>
    <n v="0"/>
    <n v="65800"/>
    <n v="37600"/>
  </r>
  <r>
    <x v="2"/>
    <n v="22.5"/>
    <x v="0"/>
    <s v="Н 554 ВУ"/>
    <s v="ГАММА"/>
    <n v="29300"/>
    <m/>
    <m/>
    <n v="0"/>
    <n v="66300"/>
    <n v="37000"/>
  </r>
  <r>
    <x v="2"/>
    <n v="23.2"/>
    <x v="0"/>
    <s v="С 479 ВН"/>
    <s v="ГАММА"/>
    <n v="26500"/>
    <m/>
    <m/>
    <n v="0"/>
    <n v="65000"/>
    <n v="38500"/>
  </r>
  <r>
    <x v="3"/>
    <n v="0.1"/>
    <x v="0"/>
    <s v="С 278 ВН"/>
    <s v="ГАММА"/>
    <n v="29050"/>
    <m/>
    <m/>
    <n v="0"/>
    <n v="67300"/>
    <n v="38250"/>
  </r>
  <r>
    <x v="3"/>
    <n v="0.4"/>
    <x v="0"/>
    <s v="С 278 ВН"/>
    <s v="ГАММА"/>
    <n v="23300"/>
    <m/>
    <m/>
    <n v="0"/>
    <n v="60750"/>
    <n v="37450"/>
  </r>
  <r>
    <x v="3"/>
    <n v="8.4"/>
    <x v="0"/>
    <s v="М 985 СС"/>
    <s v="ГАММА"/>
    <n v="28150"/>
    <m/>
    <m/>
    <n v="0"/>
    <n v="63550"/>
    <n v="35400"/>
  </r>
  <r>
    <x v="3"/>
    <n v="8.5"/>
    <x v="0"/>
    <s v="М 985 СС"/>
    <s v="ГАММА"/>
    <n v="27250"/>
    <m/>
    <m/>
    <n v="0"/>
    <n v="61600"/>
    <n v="34350"/>
  </r>
  <r>
    <x v="3"/>
    <n v="16"/>
    <x v="1"/>
    <s v="С 479 ВН"/>
    <s v="ГАММА"/>
    <n v="25650"/>
    <m/>
    <m/>
    <n v="0"/>
    <n v="64100"/>
    <n v="38450"/>
  </r>
  <r>
    <x v="3"/>
    <n v="18.5"/>
    <x v="1"/>
    <s v="Н 554 ВУ"/>
    <s v="ГАММА"/>
    <n v="23600"/>
    <m/>
    <m/>
    <n v="0"/>
    <n v="61450"/>
    <n v="37850"/>
  </r>
  <r>
    <x v="3"/>
    <n v="19"/>
    <x v="1"/>
    <s v="Н 554 ВУ"/>
    <s v="ГАММА"/>
    <n v="21200"/>
    <m/>
    <m/>
    <n v="0"/>
    <n v="58450"/>
    <n v="37250"/>
  </r>
  <r>
    <x v="3"/>
    <n v="19.100000000000001"/>
    <x v="1"/>
    <s v="М 057 УТ"/>
    <s v="ГАММА"/>
    <n v="24400"/>
    <m/>
    <m/>
    <n v="0"/>
    <n v="59700"/>
    <n v="35300"/>
  </r>
  <r>
    <x v="3"/>
    <n v="21.1"/>
    <x v="1"/>
    <s v="С 479 ВН"/>
    <s v="ГАММА"/>
    <n v="27500"/>
    <m/>
    <m/>
    <n v="0"/>
    <n v="66250"/>
    <n v="38750"/>
  </r>
  <r>
    <x v="3"/>
    <n v="21.4"/>
    <x v="1"/>
    <s v="С 278 ВН"/>
    <s v="ГАММА"/>
    <n v="24450"/>
    <m/>
    <m/>
    <n v="0"/>
    <n v="62600"/>
    <n v="38150"/>
  </r>
  <r>
    <x v="3"/>
    <n v="22"/>
    <x v="1"/>
    <s v="С 278 ВН"/>
    <s v="ГАММА"/>
    <n v="24050"/>
    <m/>
    <m/>
    <n v="0"/>
    <n v="61000"/>
    <n v="36950"/>
  </r>
  <r>
    <x v="3"/>
    <n v="22.2"/>
    <x v="1"/>
    <s v="М 985 СС"/>
    <s v="ГАММА"/>
    <n v="24750"/>
    <m/>
    <m/>
    <n v="0"/>
    <n v="60200"/>
    <n v="35450"/>
  </r>
  <r>
    <x v="3"/>
    <n v="22.4"/>
    <x v="1"/>
    <s v="М 985 СС"/>
    <s v="ГАММА"/>
    <n v="25050"/>
    <m/>
    <m/>
    <n v="0"/>
    <n v="59550"/>
    <n v="34500"/>
  </r>
  <r>
    <x v="4"/>
    <n v="0.1"/>
    <x v="1"/>
    <s v="С 663 АО"/>
    <s v="ГАММА"/>
    <n v="24250"/>
    <m/>
    <m/>
    <n v="0"/>
    <n v="62100"/>
    <n v="37850"/>
  </r>
  <r>
    <x v="4"/>
    <n v="0.5"/>
    <x v="0"/>
    <s v="Н 554 ВУ"/>
    <s v="ГАММА"/>
    <n v="22250"/>
    <m/>
    <m/>
    <n v="0"/>
    <n v="59900"/>
    <n v="37650"/>
  </r>
  <r>
    <x v="4"/>
    <n v="1"/>
    <x v="0"/>
    <s v="Н 554 ВУ"/>
    <s v="ГАММА"/>
    <n v="21700"/>
    <m/>
    <m/>
    <n v="0"/>
    <n v="58850"/>
    <n v="37150"/>
  </r>
  <r>
    <x v="4"/>
    <n v="1"/>
    <x v="0"/>
    <s v="С 479 ВН"/>
    <s v="ГАММА"/>
    <n v="24700"/>
    <m/>
    <m/>
    <n v="0"/>
    <n v="63300"/>
    <n v="38600"/>
  </r>
  <r>
    <x v="4"/>
    <n v="3"/>
    <x v="0"/>
    <s v="С 278 ВН"/>
    <s v="ГАММА"/>
    <n v="24150"/>
    <m/>
    <m/>
    <n v="0"/>
    <n v="62200"/>
    <n v="38050"/>
  </r>
  <r>
    <x v="4"/>
    <n v="3.1"/>
    <x v="0"/>
    <s v="С 278 ВН"/>
    <s v="ГАММА"/>
    <n v="24200"/>
    <m/>
    <m/>
    <n v="0"/>
    <n v="61000"/>
    <n v="36800"/>
  </r>
  <r>
    <x v="4"/>
    <n v="5"/>
    <x v="1"/>
    <s v="С 441 ВН"/>
    <s v="ГАММА"/>
    <n v="25900"/>
    <m/>
    <m/>
    <n v="0"/>
    <n v="63100"/>
    <n v="37200"/>
  </r>
  <r>
    <x v="4"/>
    <n v="6.3"/>
    <x v="0"/>
    <s v="М 057 УТ"/>
    <s v="ГАММА"/>
    <n v="25250"/>
    <m/>
    <m/>
    <n v="0"/>
    <n v="60400"/>
    <n v="35150"/>
  </r>
  <r>
    <x v="4"/>
    <n v="10.5"/>
    <x v="0"/>
    <s v="М 985 СС"/>
    <s v="ГАММА"/>
    <n v="22050"/>
    <m/>
    <m/>
    <n v="0"/>
    <n v="57350"/>
    <n v="35300"/>
  </r>
  <r>
    <x v="4"/>
    <n v="11"/>
    <x v="0"/>
    <s v="М 985 СС"/>
    <s v="ГАММА"/>
    <n v="20050"/>
    <m/>
    <m/>
    <n v="0"/>
    <n v="54400"/>
    <n v="34350"/>
  </r>
  <r>
    <x v="4"/>
    <n v="11.2"/>
    <x v="0"/>
    <s v="С 663 АО"/>
    <s v="ГАММА"/>
    <n v="20550"/>
    <m/>
    <m/>
    <n v="0"/>
    <n v="58200"/>
    <n v="37650"/>
  </r>
  <r>
    <x v="4"/>
    <n v="11.3"/>
    <x v="0"/>
    <s v="С 441 ВН"/>
    <s v="ГАММА"/>
    <n v="25500"/>
    <m/>
    <m/>
    <n v="0"/>
    <n v="62600"/>
    <n v="37100"/>
  </r>
  <r>
    <x v="4"/>
    <n v="12.2"/>
    <x v="0"/>
    <s v="М 057 УТ"/>
    <s v="ГАММА"/>
    <n v="23300"/>
    <m/>
    <m/>
    <n v="0"/>
    <n v="58600"/>
    <n v="35300"/>
  </r>
  <r>
    <x v="4"/>
    <n v="15.1"/>
    <x v="1"/>
    <s v="С 479 ВН"/>
    <s v="ГАММА"/>
    <n v="24800"/>
    <m/>
    <m/>
    <n v="0"/>
    <n v="63250"/>
    <n v="38450"/>
  </r>
  <r>
    <x v="4"/>
    <n v="18.399999999999999"/>
    <x v="1"/>
    <s v="М 057 УТ"/>
    <s v="ГАММА"/>
    <n v="20650"/>
    <m/>
    <m/>
    <n v="0"/>
    <n v="56100"/>
    <n v="35450"/>
  </r>
  <r>
    <x v="4"/>
    <n v="19.100000000000001"/>
    <x v="1"/>
    <s v="С 479 ВН"/>
    <s v="ГАММА"/>
    <n v="23150"/>
    <m/>
    <m/>
    <n v="0"/>
    <n v="61900"/>
    <n v="38750"/>
  </r>
  <r>
    <x v="4"/>
    <n v="23"/>
    <x v="1"/>
    <s v="Н 554 ВУ"/>
    <s v="ГАММА"/>
    <n v="27100"/>
    <m/>
    <m/>
    <n v="0"/>
    <n v="65000"/>
    <n v="37900"/>
  </r>
  <r>
    <x v="4"/>
    <n v="23.2"/>
    <x v="1"/>
    <s v="Н 554 ВУ"/>
    <s v="ГАММА"/>
    <n v="23550"/>
    <m/>
    <m/>
    <n v="0"/>
    <n v="60900"/>
    <n v="37350"/>
  </r>
  <r>
    <x v="4"/>
    <n v="23.4"/>
    <x v="1"/>
    <s v="С 479 ВН"/>
    <s v="ГАММА"/>
    <n v="26350"/>
    <m/>
    <m/>
    <n v="0"/>
    <n v="64900"/>
    <n v="38550"/>
  </r>
  <r>
    <x v="5"/>
    <m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38BBF-9179-4131-8287-7F70273EEEE0}" name="Сводная таблица4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44:B62" firstHeaderRow="1" firstDataRow="1" firstDataCol="1"/>
  <pivotFields count="11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2">
    <field x="0"/>
    <field x="2"/>
  </rowFields>
  <rowItems count="18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 v="2"/>
    </i>
    <i t="grand">
      <x/>
    </i>
  </rowItems>
  <colItems count="1">
    <i/>
  </colItems>
  <dataFields count="1">
    <dataField name="Сумма по полю Масса нетто (УЗ),_x000a_т" fld="5" baseField="0" baseItem="0" numFmtId="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45DDE8-1908-457F-8CB6-0342B3605A55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3:B10" firstHeaderRow="1" firstDataRow="1" firstDataCol="1"/>
  <pivotFields count="7">
    <pivotField axis="axisRow" numFmtId="14" showAll="0">
      <items count="7">
        <item x="5"/>
        <item x="0"/>
        <item x="1"/>
        <item x="2"/>
        <item x="3"/>
        <item x="4"/>
        <item t="default"/>
      </items>
    </pivotField>
    <pivotField numFmtId="2" showAll="0"/>
    <pivotField dataField="1"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ТС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FA8E6-4097-477B-A70A-65B57D6D1214}" name="Сводная таблица8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A3:B10" firstHeaderRow="1" firstDataRow="1" firstDataCol="1"/>
  <pivotFields count="11">
    <pivotField axis="axisRow" numFmtId="14" showAll="0">
      <items count="7">
        <item x="5"/>
        <item x="0"/>
        <item x="1"/>
        <item x="2"/>
        <item x="3"/>
        <item x="4"/>
        <item t="default"/>
      </items>
    </pivotField>
    <pivotField numFmtId="2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Количество по полю ТС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M42"/>
  <sheetViews>
    <sheetView workbookViewId="0">
      <selection activeCell="F9" sqref="F9"/>
    </sheetView>
  </sheetViews>
  <sheetFormatPr defaultRowHeight="14.4" x14ac:dyDescent="0.3"/>
  <cols>
    <col min="1" max="1" width="33.33203125" customWidth="1"/>
    <col min="3" max="3" width="9" bestFit="1" customWidth="1"/>
    <col min="5" max="5" width="10.6640625" customWidth="1"/>
    <col min="10" max="10" width="10.44140625" bestFit="1" customWidth="1"/>
    <col min="11" max="11" width="10.33203125" bestFit="1" customWidth="1"/>
  </cols>
  <sheetData>
    <row r="1" spans="1:13" ht="21" x14ac:dyDescent="0.4">
      <c r="A1" s="69" t="s">
        <v>0</v>
      </c>
      <c r="B1" s="69"/>
      <c r="C1" s="69"/>
      <c r="D1" s="69"/>
      <c r="E1" s="69"/>
      <c r="F1" s="69"/>
      <c r="G1" s="69"/>
      <c r="H1" s="69"/>
      <c r="I1" s="69"/>
      <c r="J1" s="69"/>
    </row>
    <row r="2" spans="1:13" x14ac:dyDescent="0.3">
      <c r="A2" s="70" t="s">
        <v>1</v>
      </c>
      <c r="B2" s="71" t="s">
        <v>2</v>
      </c>
      <c r="C2" s="71"/>
      <c r="D2" s="71"/>
      <c r="E2" s="71"/>
      <c r="F2" s="71"/>
      <c r="G2" s="71"/>
      <c r="H2" s="71"/>
      <c r="I2" s="71"/>
      <c r="J2" s="71"/>
      <c r="K2" s="1"/>
    </row>
    <row r="3" spans="1:13" ht="72" x14ac:dyDescent="0.3">
      <c r="A3" s="70"/>
      <c r="B3" s="2" t="s">
        <v>3</v>
      </c>
      <c r="C3" s="3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</row>
    <row r="4" spans="1:13" x14ac:dyDescent="0.3">
      <c r="A4" s="4">
        <v>1</v>
      </c>
      <c r="B4" s="4">
        <v>2</v>
      </c>
      <c r="C4" s="5">
        <v>3</v>
      </c>
      <c r="D4" s="6">
        <v>4</v>
      </c>
      <c r="E4" s="6">
        <v>5</v>
      </c>
      <c r="F4" s="7">
        <v>6</v>
      </c>
      <c r="G4" s="4">
        <v>7</v>
      </c>
      <c r="H4" s="4">
        <v>8</v>
      </c>
      <c r="I4" s="4">
        <v>9</v>
      </c>
      <c r="J4" s="8">
        <v>10</v>
      </c>
      <c r="K4" s="8">
        <v>11</v>
      </c>
    </row>
    <row r="5" spans="1:13" x14ac:dyDescent="0.3">
      <c r="A5" s="9">
        <v>45382</v>
      </c>
      <c r="B5" s="10" t="s">
        <v>13</v>
      </c>
      <c r="C5" s="19">
        <v>355</v>
      </c>
      <c r="D5" s="13">
        <v>3</v>
      </c>
      <c r="E5" s="14">
        <v>118.33333333333333</v>
      </c>
      <c r="F5" s="15">
        <v>503.45</v>
      </c>
      <c r="G5" s="16">
        <v>18</v>
      </c>
      <c r="H5" s="17">
        <v>27.969444444444445</v>
      </c>
      <c r="I5" s="17">
        <v>-148.44999999999999</v>
      </c>
      <c r="J5" s="11">
        <v>260.52000000000015</v>
      </c>
      <c r="K5" s="18">
        <v>1936.45</v>
      </c>
    </row>
    <row r="6" spans="1:13" x14ac:dyDescent="0.3">
      <c r="A6" s="9">
        <v>45413</v>
      </c>
      <c r="B6" s="12" t="s">
        <v>13</v>
      </c>
      <c r="C6" s="64">
        <f>'Сводная Ввоз'!B2</f>
        <v>637.25</v>
      </c>
      <c r="D6" s="13">
        <f>'Сводная Ввоз'!C2</f>
        <v>116</v>
      </c>
      <c r="E6" s="14">
        <f>C6/D6</f>
        <v>5.493534482758621</v>
      </c>
      <c r="F6" s="15">
        <f>'Сводная Вывоз'!B2</f>
        <v>796.55</v>
      </c>
      <c r="G6" s="16">
        <f>'Сводная Вывоз'!C2</f>
        <v>32</v>
      </c>
      <c r="H6" s="17">
        <f>F6/G6</f>
        <v>24.892187499999999</v>
      </c>
      <c r="I6" s="17">
        <f>C6-F6</f>
        <v>-159.29999999999995</v>
      </c>
      <c r="J6" s="11">
        <f>J5+C6-F6</f>
        <v>101.22000000000025</v>
      </c>
      <c r="K6" s="18">
        <f>K5+C6-F6</f>
        <v>1777.1499999999999</v>
      </c>
      <c r="L6" s="23"/>
      <c r="M6" s="23"/>
    </row>
    <row r="7" spans="1:13" x14ac:dyDescent="0.3">
      <c r="A7" s="9">
        <v>45414</v>
      </c>
      <c r="B7" s="12" t="s">
        <v>13</v>
      </c>
      <c r="C7" s="64">
        <f>'Сводная Ввоз'!B3</f>
        <v>644.35</v>
      </c>
      <c r="D7" s="13">
        <f>'Сводная Ввоз'!C3</f>
        <v>131</v>
      </c>
      <c r="E7" s="14">
        <f>C7/D7</f>
        <v>4.918702290076336</v>
      </c>
      <c r="F7" s="15">
        <f>'Сводная Вывоз'!B3</f>
        <v>681.6</v>
      </c>
      <c r="G7" s="16">
        <f>'Сводная Вывоз'!C3</f>
        <v>32</v>
      </c>
      <c r="H7" s="17">
        <f t="shared" ref="H7:H32" si="0">F7/G7</f>
        <v>21.3</v>
      </c>
      <c r="I7" s="17">
        <f t="shared" ref="I7:I32" si="1">C7-F7</f>
        <v>-37.25</v>
      </c>
      <c r="J7" s="11">
        <f t="shared" ref="J7:J32" si="2">J6+C7-F7</f>
        <v>63.970000000000255</v>
      </c>
      <c r="K7" s="18">
        <f t="shared" ref="K7:K32" si="3">K6+C7-F7</f>
        <v>1739.9</v>
      </c>
    </row>
    <row r="8" spans="1:13" x14ac:dyDescent="0.3">
      <c r="A8" s="9">
        <v>45415</v>
      </c>
      <c r="B8" s="12" t="s">
        <v>13</v>
      </c>
      <c r="C8" s="64">
        <f>'Сводная Ввоз'!B4</f>
        <v>688.65</v>
      </c>
      <c r="D8" s="13">
        <f>'Сводная Ввоз'!C4</f>
        <v>105</v>
      </c>
      <c r="E8" s="14">
        <f t="shared" ref="E8:E32" si="4">C8/D8</f>
        <v>6.5585714285714287</v>
      </c>
      <c r="F8" s="15">
        <f>'Сводная Вывоз'!B4</f>
        <v>623.95000000000005</v>
      </c>
      <c r="G8" s="16">
        <f>'Сводная Вывоз'!C4</f>
        <v>29</v>
      </c>
      <c r="H8" s="17">
        <f t="shared" si="0"/>
        <v>21.51551724137931</v>
      </c>
      <c r="I8" s="17">
        <f t="shared" si="1"/>
        <v>64.699999999999932</v>
      </c>
      <c r="J8" s="11">
        <f t="shared" si="2"/>
        <v>128.67000000000019</v>
      </c>
      <c r="K8" s="18">
        <f t="shared" si="3"/>
        <v>1804.6000000000001</v>
      </c>
    </row>
    <row r="9" spans="1:13" x14ac:dyDescent="0.3">
      <c r="A9" s="9">
        <v>45416</v>
      </c>
      <c r="B9" s="12" t="s">
        <v>13</v>
      </c>
      <c r="C9" s="64">
        <f>'Сводная Ввоз'!B5</f>
        <v>588.9</v>
      </c>
      <c r="D9" s="13">
        <f>'Сводная Ввоз'!C5</f>
        <v>99</v>
      </c>
      <c r="E9" s="14">
        <f t="shared" si="4"/>
        <v>5.9484848484848483</v>
      </c>
      <c r="F9" s="15">
        <f>'Сводная Вывоз'!B5</f>
        <v>584.1</v>
      </c>
      <c r="G9" s="16">
        <f>'Сводная Вывоз'!C5</f>
        <v>26</v>
      </c>
      <c r="H9" s="17">
        <f t="shared" si="0"/>
        <v>22.465384615384615</v>
      </c>
      <c r="I9" s="17">
        <f t="shared" si="1"/>
        <v>4.7999999999999545</v>
      </c>
      <c r="J9" s="11">
        <f t="shared" si="2"/>
        <v>133.47000000000014</v>
      </c>
      <c r="K9" s="18">
        <f t="shared" si="3"/>
        <v>1809.4</v>
      </c>
    </row>
    <row r="10" spans="1:13" x14ac:dyDescent="0.3">
      <c r="A10" s="9">
        <v>45417</v>
      </c>
      <c r="B10" s="12" t="s">
        <v>13</v>
      </c>
      <c r="C10" s="64">
        <f>'Сводная Ввоз'!B6</f>
        <v>517.5</v>
      </c>
      <c r="D10" s="13">
        <f>'Сводная Ввоз'!C6</f>
        <v>88</v>
      </c>
      <c r="E10" s="14">
        <f t="shared" si="4"/>
        <v>5.8806818181818183</v>
      </c>
      <c r="F10" s="15">
        <f>'Сводная Вывоз'!B6</f>
        <v>598.95000000000005</v>
      </c>
      <c r="G10" s="16">
        <f>'Сводная Вывоз'!C6</f>
        <v>27</v>
      </c>
      <c r="H10" s="17">
        <f t="shared" si="0"/>
        <v>22.183333333333334</v>
      </c>
      <c r="I10" s="17">
        <f t="shared" si="1"/>
        <v>-81.450000000000045</v>
      </c>
      <c r="J10" s="11">
        <f t="shared" si="2"/>
        <v>52.020000000000095</v>
      </c>
      <c r="K10" s="18">
        <f t="shared" si="3"/>
        <v>1727.95</v>
      </c>
    </row>
    <row r="11" spans="1:13" x14ac:dyDescent="0.3">
      <c r="A11" s="9">
        <v>45418</v>
      </c>
      <c r="B11" s="12" t="s">
        <v>13</v>
      </c>
      <c r="C11" s="64">
        <f>'Сводная Ввоз'!B7</f>
        <v>696.05</v>
      </c>
      <c r="D11" s="13">
        <f>'Сводная Ввоз'!C7</f>
        <v>127</v>
      </c>
      <c r="E11" s="14">
        <f t="shared" si="4"/>
        <v>5.4807086614173226</v>
      </c>
      <c r="F11" s="15">
        <f>'Сводная Вывоз'!B7</f>
        <v>617.20000000000005</v>
      </c>
      <c r="G11" s="16">
        <f>'Сводная Вывоз'!C7</f>
        <v>28</v>
      </c>
      <c r="H11" s="17">
        <f t="shared" si="0"/>
        <v>22.042857142857144</v>
      </c>
      <c r="I11" s="17">
        <f t="shared" si="1"/>
        <v>78.849999999999909</v>
      </c>
      <c r="J11" s="11">
        <f t="shared" si="2"/>
        <v>130.87</v>
      </c>
      <c r="K11" s="18">
        <f t="shared" si="3"/>
        <v>1806.8</v>
      </c>
    </row>
    <row r="12" spans="1:13" x14ac:dyDescent="0.3">
      <c r="A12" s="9">
        <v>45419</v>
      </c>
      <c r="B12" s="12" t="s">
        <v>13</v>
      </c>
      <c r="C12" s="64">
        <f>'Сводная Ввоз'!B8</f>
        <v>530.6</v>
      </c>
      <c r="D12" s="13">
        <f>'Сводная Ввоз'!C8</f>
        <v>100</v>
      </c>
      <c r="E12" s="14">
        <f t="shared" si="4"/>
        <v>5.306</v>
      </c>
      <c r="F12" s="15">
        <f>'Сводная Вывоз'!B8</f>
        <v>630.54999999999995</v>
      </c>
      <c r="G12" s="16">
        <f>'Сводная Вывоз'!C8</f>
        <v>30</v>
      </c>
      <c r="H12" s="17">
        <f t="shared" si="0"/>
        <v>21.018333333333331</v>
      </c>
      <c r="I12" s="17">
        <f t="shared" si="1"/>
        <v>-99.949999999999932</v>
      </c>
      <c r="J12" s="11">
        <f t="shared" si="2"/>
        <v>30.920000000000073</v>
      </c>
      <c r="K12" s="18">
        <f t="shared" si="3"/>
        <v>1706.8500000000001</v>
      </c>
    </row>
    <row r="13" spans="1:13" x14ac:dyDescent="0.3">
      <c r="A13" s="9">
        <v>45420</v>
      </c>
      <c r="B13" s="12" t="s">
        <v>13</v>
      </c>
      <c r="C13" s="64">
        <f>'Сводная Ввоз'!B9</f>
        <v>587.6</v>
      </c>
      <c r="D13" s="13">
        <f>'Сводная Ввоз'!C9</f>
        <v>110</v>
      </c>
      <c r="E13" s="14">
        <f t="shared" si="4"/>
        <v>5.3418181818181818</v>
      </c>
      <c r="F13" s="15">
        <f>'Сводная Вывоз'!B9</f>
        <v>467.45</v>
      </c>
      <c r="G13" s="16">
        <f>'Сводная Вывоз'!C9</f>
        <v>20</v>
      </c>
      <c r="H13" s="17">
        <f t="shared" si="0"/>
        <v>23.372499999999999</v>
      </c>
      <c r="I13" s="17">
        <f t="shared" si="1"/>
        <v>120.15000000000003</v>
      </c>
      <c r="J13" s="11">
        <f t="shared" si="2"/>
        <v>151.07000000000011</v>
      </c>
      <c r="K13" s="18">
        <f t="shared" si="3"/>
        <v>1827.0000000000002</v>
      </c>
    </row>
    <row r="14" spans="1:13" x14ac:dyDescent="0.3">
      <c r="A14" s="9">
        <v>45421</v>
      </c>
      <c r="B14" s="12" t="s">
        <v>13</v>
      </c>
      <c r="C14" s="64">
        <f>'Сводная Ввоз'!B10</f>
        <v>485.15</v>
      </c>
      <c r="D14" s="13">
        <f>'Сводная Ввоз'!C10</f>
        <v>91</v>
      </c>
      <c r="E14" s="14">
        <f t="shared" si="4"/>
        <v>5.331318681318681</v>
      </c>
      <c r="F14" s="15">
        <f>'Сводная Вывоз'!B10</f>
        <v>367.75</v>
      </c>
      <c r="G14" s="16">
        <f>'Сводная Вывоз'!C10</f>
        <v>16</v>
      </c>
      <c r="H14" s="17">
        <f t="shared" si="0"/>
        <v>22.984375</v>
      </c>
      <c r="I14" s="17">
        <f t="shared" si="1"/>
        <v>117.39999999999998</v>
      </c>
      <c r="J14" s="11">
        <f t="shared" si="2"/>
        <v>268.47000000000003</v>
      </c>
      <c r="K14" s="18">
        <f t="shared" si="3"/>
        <v>1944.4</v>
      </c>
    </row>
    <row r="15" spans="1:13" x14ac:dyDescent="0.3">
      <c r="A15" s="9">
        <v>45422</v>
      </c>
      <c r="B15" s="12" t="s">
        <v>13</v>
      </c>
      <c r="C15" s="64">
        <f>'Сводная Ввоз'!B11</f>
        <v>547.29999999999995</v>
      </c>
      <c r="D15" s="13">
        <f>'Сводная Ввоз'!C11</f>
        <v>93</v>
      </c>
      <c r="E15" s="14">
        <f t="shared" si="4"/>
        <v>5.8849462365591396</v>
      </c>
      <c r="F15" s="15">
        <f>'Сводная Вывоз'!B11</f>
        <v>843</v>
      </c>
      <c r="G15" s="16">
        <f>'Сводная Вывоз'!C11</f>
        <v>33</v>
      </c>
      <c r="H15" s="17">
        <f t="shared" si="0"/>
        <v>25.545454545454547</v>
      </c>
      <c r="I15" s="17">
        <f t="shared" si="1"/>
        <v>-295.70000000000005</v>
      </c>
      <c r="J15" s="11">
        <f t="shared" si="2"/>
        <v>-27.230000000000018</v>
      </c>
      <c r="K15" s="18">
        <f t="shared" si="3"/>
        <v>1648.6999999999998</v>
      </c>
    </row>
    <row r="16" spans="1:13" x14ac:dyDescent="0.3">
      <c r="A16" s="9">
        <v>45423</v>
      </c>
      <c r="B16" s="12" t="s">
        <v>13</v>
      </c>
      <c r="C16" s="64">
        <f>'Сводная Ввоз'!B12</f>
        <v>460.65</v>
      </c>
      <c r="D16" s="13">
        <f>'Сводная Ввоз'!C12</f>
        <v>92</v>
      </c>
      <c r="E16" s="14">
        <f t="shared" si="4"/>
        <v>5.0070652173913039</v>
      </c>
      <c r="F16" s="15">
        <f>'Сводная Вывоз'!B12</f>
        <v>552.45000000000005</v>
      </c>
      <c r="G16" s="16">
        <f>'Сводная Вывоз'!C12</f>
        <v>21</v>
      </c>
      <c r="H16" s="17">
        <f t="shared" si="0"/>
        <v>26.30714285714286</v>
      </c>
      <c r="I16" s="17">
        <f t="shared" si="1"/>
        <v>-91.800000000000068</v>
      </c>
      <c r="J16" s="11">
        <f t="shared" si="2"/>
        <v>-119.03000000000009</v>
      </c>
      <c r="K16" s="18">
        <f t="shared" si="3"/>
        <v>1556.8999999999999</v>
      </c>
    </row>
    <row r="17" spans="1:12" x14ac:dyDescent="0.3">
      <c r="A17" s="9">
        <v>45424</v>
      </c>
      <c r="B17" s="12" t="s">
        <v>13</v>
      </c>
      <c r="C17" s="64">
        <f>'Сводная Ввоз'!B13</f>
        <v>436.4</v>
      </c>
      <c r="D17" s="13">
        <f>'Сводная Ввоз'!C13</f>
        <v>87</v>
      </c>
      <c r="E17" s="14">
        <f t="shared" si="4"/>
        <v>5.016091954022988</v>
      </c>
      <c r="F17" s="15">
        <f>'Сводная Вывоз'!B13</f>
        <v>855.5</v>
      </c>
      <c r="G17" s="16">
        <f>'Сводная Вывоз'!C13</f>
        <v>34</v>
      </c>
      <c r="H17" s="17">
        <f t="shared" si="0"/>
        <v>25.161764705882351</v>
      </c>
      <c r="I17" s="17">
        <f t="shared" si="1"/>
        <v>-419.1</v>
      </c>
      <c r="J17" s="11">
        <f t="shared" si="2"/>
        <v>-538.13000000000011</v>
      </c>
      <c r="K17" s="18">
        <f t="shared" si="3"/>
        <v>1137.7999999999997</v>
      </c>
    </row>
    <row r="18" spans="1:12" x14ac:dyDescent="0.3">
      <c r="A18" s="9">
        <v>45425</v>
      </c>
      <c r="B18" s="12" t="s">
        <v>13</v>
      </c>
      <c r="C18" s="64">
        <f>'Сводная Ввоз'!B14</f>
        <v>724.7</v>
      </c>
      <c r="D18" s="13">
        <f>'Сводная Ввоз'!C14</f>
        <v>134</v>
      </c>
      <c r="E18" s="14">
        <f t="shared" si="4"/>
        <v>5.4082089552238806</v>
      </c>
      <c r="F18" s="15">
        <f>'Сводная Вывоз'!B14</f>
        <v>422.75</v>
      </c>
      <c r="G18" s="16">
        <f>'Сводная Вывоз'!C14</f>
        <v>18</v>
      </c>
      <c r="H18" s="17">
        <f t="shared" si="0"/>
        <v>23.486111111111111</v>
      </c>
      <c r="I18" s="17">
        <f t="shared" si="1"/>
        <v>301.95000000000005</v>
      </c>
      <c r="J18" s="11">
        <f t="shared" si="2"/>
        <v>-236.18000000000006</v>
      </c>
      <c r="K18" s="18">
        <f t="shared" si="3"/>
        <v>1439.7499999999998</v>
      </c>
    </row>
    <row r="19" spans="1:12" x14ac:dyDescent="0.3">
      <c r="A19" s="9">
        <v>45426</v>
      </c>
      <c r="B19" s="12" t="s">
        <v>13</v>
      </c>
      <c r="C19" s="64">
        <f>'Сводная Ввоз'!B15</f>
        <v>519.4</v>
      </c>
      <c r="D19" s="13">
        <f>'Сводная Ввоз'!C15</f>
        <v>100</v>
      </c>
      <c r="E19" s="14">
        <f t="shared" si="4"/>
        <v>5.194</v>
      </c>
      <c r="F19" s="15">
        <f>'Сводная Вывоз'!B15</f>
        <v>374.4</v>
      </c>
      <c r="G19" s="16">
        <f>'Сводная Вывоз'!C15</f>
        <v>16</v>
      </c>
      <c r="H19" s="17">
        <f t="shared" si="0"/>
        <v>23.4</v>
      </c>
      <c r="I19" s="17">
        <f t="shared" si="1"/>
        <v>145</v>
      </c>
      <c r="J19" s="11">
        <f t="shared" si="2"/>
        <v>-91.180000000000064</v>
      </c>
      <c r="K19" s="18">
        <f t="shared" si="3"/>
        <v>1584.7499999999995</v>
      </c>
    </row>
    <row r="20" spans="1:12" x14ac:dyDescent="0.3">
      <c r="A20" s="9">
        <v>45427</v>
      </c>
      <c r="B20" s="12" t="s">
        <v>13</v>
      </c>
      <c r="C20" s="64">
        <f>'Сводная Ввоз'!B16</f>
        <v>0</v>
      </c>
      <c r="D20" s="13">
        <f>'Сводная Ввоз'!C16</f>
        <v>0</v>
      </c>
      <c r="E20" s="14" t="e">
        <f t="shared" si="4"/>
        <v>#DIV/0!</v>
      </c>
      <c r="F20" s="15">
        <f>'Сводная Вывоз'!B16</f>
        <v>0</v>
      </c>
      <c r="G20" s="16">
        <f>'Сводная Вывоз'!C16</f>
        <v>0</v>
      </c>
      <c r="H20" s="17" t="e">
        <f t="shared" si="0"/>
        <v>#DIV/0!</v>
      </c>
      <c r="I20" s="17">
        <f t="shared" si="1"/>
        <v>0</v>
      </c>
      <c r="J20" s="11">
        <f t="shared" si="2"/>
        <v>-91.180000000000064</v>
      </c>
      <c r="K20" s="18">
        <f t="shared" si="3"/>
        <v>1584.7499999999995</v>
      </c>
    </row>
    <row r="21" spans="1:12" x14ac:dyDescent="0.3">
      <c r="A21" s="9">
        <v>45428</v>
      </c>
      <c r="B21" s="12" t="s">
        <v>13</v>
      </c>
      <c r="C21" s="64">
        <f>'Сводная Ввоз'!B17</f>
        <v>0</v>
      </c>
      <c r="D21" s="13">
        <f>'Сводная Ввоз'!C17</f>
        <v>0</v>
      </c>
      <c r="E21" s="14" t="e">
        <f t="shared" si="4"/>
        <v>#DIV/0!</v>
      </c>
      <c r="F21" s="15">
        <f>'Сводная Вывоз'!B17</f>
        <v>0</v>
      </c>
      <c r="G21" s="16">
        <f>'Сводная Вывоз'!C17</f>
        <v>0</v>
      </c>
      <c r="H21" s="17" t="e">
        <f t="shared" si="0"/>
        <v>#DIV/0!</v>
      </c>
      <c r="I21" s="17">
        <f t="shared" si="1"/>
        <v>0</v>
      </c>
      <c r="J21" s="11">
        <f t="shared" si="2"/>
        <v>-91.180000000000064</v>
      </c>
      <c r="K21" s="18">
        <f t="shared" si="3"/>
        <v>1584.7499999999995</v>
      </c>
    </row>
    <row r="22" spans="1:12" x14ac:dyDescent="0.3">
      <c r="A22" s="9">
        <v>45429</v>
      </c>
      <c r="B22" s="12" t="s">
        <v>13</v>
      </c>
      <c r="C22" s="64">
        <f>'Сводная Ввоз'!B18</f>
        <v>0</v>
      </c>
      <c r="D22" s="13">
        <f>'Сводная Ввоз'!C18</f>
        <v>0</v>
      </c>
      <c r="E22" s="14" t="e">
        <f t="shared" si="4"/>
        <v>#DIV/0!</v>
      </c>
      <c r="F22" s="15">
        <f>'Сводная Вывоз'!B18</f>
        <v>0</v>
      </c>
      <c r="G22" s="16">
        <f>'Сводная Вывоз'!C18</f>
        <v>0</v>
      </c>
      <c r="H22" s="17" t="e">
        <f t="shared" si="0"/>
        <v>#DIV/0!</v>
      </c>
      <c r="I22" s="17">
        <f t="shared" si="1"/>
        <v>0</v>
      </c>
      <c r="J22" s="11">
        <f t="shared" si="2"/>
        <v>-91.180000000000064</v>
      </c>
      <c r="K22" s="18">
        <f t="shared" si="3"/>
        <v>1584.7499999999995</v>
      </c>
    </row>
    <row r="23" spans="1:12" x14ac:dyDescent="0.3">
      <c r="A23" s="9">
        <v>45430</v>
      </c>
      <c r="B23" s="12" t="s">
        <v>13</v>
      </c>
      <c r="C23" s="64">
        <f>'Сводная Ввоз'!B19</f>
        <v>0</v>
      </c>
      <c r="D23" s="13">
        <f>'Сводная Ввоз'!C19</f>
        <v>0</v>
      </c>
      <c r="E23" s="14" t="e">
        <f t="shared" si="4"/>
        <v>#DIV/0!</v>
      </c>
      <c r="F23" s="15">
        <f>'Сводная Вывоз'!B19</f>
        <v>0</v>
      </c>
      <c r="G23" s="16">
        <f>'Сводная Вывоз'!C19</f>
        <v>0</v>
      </c>
      <c r="H23" s="17" t="e">
        <f t="shared" si="0"/>
        <v>#DIV/0!</v>
      </c>
      <c r="I23" s="17">
        <f t="shared" si="1"/>
        <v>0</v>
      </c>
      <c r="J23" s="11">
        <f t="shared" si="2"/>
        <v>-91.180000000000064</v>
      </c>
      <c r="K23" s="18">
        <f>K22+C23-F23</f>
        <v>1584.7499999999995</v>
      </c>
    </row>
    <row r="24" spans="1:12" x14ac:dyDescent="0.3">
      <c r="A24" s="9">
        <v>45431</v>
      </c>
      <c r="B24" s="12" t="s">
        <v>13</v>
      </c>
      <c r="C24" s="64">
        <f>'Сводная Ввоз'!B20</f>
        <v>0</v>
      </c>
      <c r="D24" s="13">
        <f>'Сводная Ввоз'!C20</f>
        <v>0</v>
      </c>
      <c r="E24" s="14" t="e">
        <f t="shared" si="4"/>
        <v>#DIV/0!</v>
      </c>
      <c r="F24" s="15">
        <f>'Сводная Вывоз'!B20</f>
        <v>0</v>
      </c>
      <c r="G24" s="16">
        <f>'Сводная Вывоз'!C20</f>
        <v>0</v>
      </c>
      <c r="H24" s="17" t="e">
        <f t="shared" si="0"/>
        <v>#DIV/0!</v>
      </c>
      <c r="I24" s="17">
        <f t="shared" si="1"/>
        <v>0</v>
      </c>
      <c r="J24" s="11">
        <f t="shared" si="2"/>
        <v>-91.180000000000064</v>
      </c>
      <c r="K24" s="18">
        <f t="shared" si="3"/>
        <v>1584.7499999999995</v>
      </c>
    </row>
    <row r="25" spans="1:12" x14ac:dyDescent="0.3">
      <c r="A25" s="9">
        <v>45432</v>
      </c>
      <c r="B25" s="12" t="s">
        <v>13</v>
      </c>
      <c r="C25" s="64">
        <f>'Сводная Ввоз'!B21</f>
        <v>0</v>
      </c>
      <c r="D25" s="13">
        <f>'Сводная Ввоз'!C21</f>
        <v>0</v>
      </c>
      <c r="E25" s="14" t="e">
        <f t="shared" si="4"/>
        <v>#DIV/0!</v>
      </c>
      <c r="F25" s="15">
        <f>'Сводная Вывоз'!B21</f>
        <v>0</v>
      </c>
      <c r="G25" s="16">
        <f>'Сводная Вывоз'!C21</f>
        <v>0</v>
      </c>
      <c r="H25" s="17" t="e">
        <f t="shared" si="0"/>
        <v>#DIV/0!</v>
      </c>
      <c r="I25" s="17">
        <f t="shared" si="1"/>
        <v>0</v>
      </c>
      <c r="J25" s="11">
        <f t="shared" si="2"/>
        <v>-91.180000000000064</v>
      </c>
      <c r="K25" s="18">
        <f t="shared" si="3"/>
        <v>1584.7499999999995</v>
      </c>
    </row>
    <row r="26" spans="1:12" x14ac:dyDescent="0.3">
      <c r="A26" s="9">
        <v>45433</v>
      </c>
      <c r="B26" s="12" t="s">
        <v>13</v>
      </c>
      <c r="C26" s="64">
        <f>'Сводная Ввоз'!B22</f>
        <v>0</v>
      </c>
      <c r="D26" s="13">
        <f>'Сводная Ввоз'!C22</f>
        <v>0</v>
      </c>
      <c r="E26" s="14" t="e">
        <f t="shared" si="4"/>
        <v>#DIV/0!</v>
      </c>
      <c r="F26" s="15">
        <f>'Сводная Вывоз'!B22</f>
        <v>0</v>
      </c>
      <c r="G26" s="16">
        <f>'Сводная Вывоз'!C22</f>
        <v>0</v>
      </c>
      <c r="H26" s="17" t="e">
        <f t="shared" si="0"/>
        <v>#DIV/0!</v>
      </c>
      <c r="I26" s="17">
        <f t="shared" si="1"/>
        <v>0</v>
      </c>
      <c r="J26" s="11">
        <f t="shared" si="2"/>
        <v>-91.180000000000064</v>
      </c>
      <c r="K26" s="18">
        <f t="shared" si="3"/>
        <v>1584.7499999999995</v>
      </c>
    </row>
    <row r="27" spans="1:12" x14ac:dyDescent="0.3">
      <c r="A27" s="9">
        <v>45434</v>
      </c>
      <c r="B27" s="12" t="s">
        <v>13</v>
      </c>
      <c r="C27" s="64">
        <f>'Сводная Ввоз'!B23</f>
        <v>0</v>
      </c>
      <c r="D27" s="13">
        <f>'Сводная Ввоз'!C23</f>
        <v>0</v>
      </c>
      <c r="E27" s="14" t="e">
        <f t="shared" si="4"/>
        <v>#DIV/0!</v>
      </c>
      <c r="F27" s="15">
        <f>'Сводная Вывоз'!B23</f>
        <v>0</v>
      </c>
      <c r="G27" s="16">
        <f>'Сводная Вывоз'!C23</f>
        <v>0</v>
      </c>
      <c r="H27" s="17" t="e">
        <f t="shared" si="0"/>
        <v>#DIV/0!</v>
      </c>
      <c r="I27" s="17">
        <f t="shared" si="1"/>
        <v>0</v>
      </c>
      <c r="J27" s="11">
        <f t="shared" si="2"/>
        <v>-91.180000000000064</v>
      </c>
      <c r="K27" s="18">
        <f t="shared" si="3"/>
        <v>1584.7499999999995</v>
      </c>
    </row>
    <row r="28" spans="1:12" x14ac:dyDescent="0.3">
      <c r="A28" s="9">
        <v>45435</v>
      </c>
      <c r="B28" s="12" t="s">
        <v>13</v>
      </c>
      <c r="C28" s="64">
        <f>'Сводная Ввоз'!B24</f>
        <v>0</v>
      </c>
      <c r="D28" s="13">
        <f>'Сводная Ввоз'!C24</f>
        <v>0</v>
      </c>
      <c r="E28" s="14" t="e">
        <f t="shared" si="4"/>
        <v>#DIV/0!</v>
      </c>
      <c r="F28" s="15">
        <f>'Сводная Вывоз'!B24</f>
        <v>0</v>
      </c>
      <c r="G28" s="16">
        <f>'Сводная Вывоз'!C24</f>
        <v>0</v>
      </c>
      <c r="H28" s="17" t="e">
        <f t="shared" si="0"/>
        <v>#DIV/0!</v>
      </c>
      <c r="I28" s="17">
        <f t="shared" si="1"/>
        <v>0</v>
      </c>
      <c r="J28" s="11">
        <f t="shared" si="2"/>
        <v>-91.180000000000064</v>
      </c>
      <c r="K28" s="18">
        <f t="shared" si="3"/>
        <v>1584.7499999999995</v>
      </c>
    </row>
    <row r="29" spans="1:12" x14ac:dyDescent="0.3">
      <c r="A29" s="9">
        <v>45436</v>
      </c>
      <c r="B29" s="12" t="s">
        <v>13</v>
      </c>
      <c r="C29" s="64">
        <f>'Сводная Ввоз'!B25</f>
        <v>0</v>
      </c>
      <c r="D29" s="13">
        <f>'Сводная Ввоз'!C25</f>
        <v>0</v>
      </c>
      <c r="E29" s="14" t="e">
        <f t="shared" si="4"/>
        <v>#DIV/0!</v>
      </c>
      <c r="F29" s="15">
        <f>'Сводная Вывоз'!B25</f>
        <v>0</v>
      </c>
      <c r="G29" s="16">
        <f>'Сводная Вывоз'!C25</f>
        <v>0</v>
      </c>
      <c r="H29" s="17" t="e">
        <f t="shared" si="0"/>
        <v>#DIV/0!</v>
      </c>
      <c r="I29" s="17">
        <f t="shared" si="1"/>
        <v>0</v>
      </c>
      <c r="J29" s="11">
        <f t="shared" si="2"/>
        <v>-91.180000000000064</v>
      </c>
      <c r="K29" s="18">
        <f t="shared" si="3"/>
        <v>1584.7499999999995</v>
      </c>
    </row>
    <row r="30" spans="1:12" x14ac:dyDescent="0.3">
      <c r="A30" s="9">
        <v>45437</v>
      </c>
      <c r="B30" s="12" t="s">
        <v>13</v>
      </c>
      <c r="C30" s="64">
        <f>'Сводная Ввоз'!B26</f>
        <v>0</v>
      </c>
      <c r="D30" s="13">
        <f>'Сводная Ввоз'!C26</f>
        <v>0</v>
      </c>
      <c r="E30" s="14" t="e">
        <f t="shared" si="4"/>
        <v>#DIV/0!</v>
      </c>
      <c r="F30" s="15">
        <f>'Сводная Вывоз'!B26</f>
        <v>0</v>
      </c>
      <c r="G30" s="16">
        <f>'Сводная Вывоз'!C26</f>
        <v>0</v>
      </c>
      <c r="H30" s="17" t="e">
        <f t="shared" si="0"/>
        <v>#DIV/0!</v>
      </c>
      <c r="I30" s="17">
        <f t="shared" si="1"/>
        <v>0</v>
      </c>
      <c r="J30" s="11">
        <f t="shared" si="2"/>
        <v>-91.180000000000064</v>
      </c>
      <c r="K30" s="18">
        <f t="shared" si="3"/>
        <v>1584.7499999999995</v>
      </c>
    </row>
    <row r="31" spans="1:12" x14ac:dyDescent="0.3">
      <c r="A31" s="9">
        <v>45438</v>
      </c>
      <c r="B31" s="12" t="s">
        <v>13</v>
      </c>
      <c r="C31" s="64">
        <f>'Сводная Ввоз'!B27</f>
        <v>0</v>
      </c>
      <c r="D31" s="13">
        <f>'Сводная Ввоз'!C27</f>
        <v>0</v>
      </c>
      <c r="E31" s="14" t="e">
        <f t="shared" si="4"/>
        <v>#DIV/0!</v>
      </c>
      <c r="F31" s="15">
        <f>'Сводная Вывоз'!B27</f>
        <v>0</v>
      </c>
      <c r="G31" s="16">
        <f>'Сводная Вывоз'!C27</f>
        <v>0</v>
      </c>
      <c r="H31" s="17" t="e">
        <f t="shared" si="0"/>
        <v>#DIV/0!</v>
      </c>
      <c r="I31" s="17">
        <f t="shared" si="1"/>
        <v>0</v>
      </c>
      <c r="J31" s="11">
        <f t="shared" si="2"/>
        <v>-91.180000000000064</v>
      </c>
      <c r="K31" s="18">
        <f t="shared" si="3"/>
        <v>1584.7499999999995</v>
      </c>
    </row>
    <row r="32" spans="1:12" x14ac:dyDescent="0.3">
      <c r="A32" s="9">
        <v>45439</v>
      </c>
      <c r="B32" s="12" t="s">
        <v>13</v>
      </c>
      <c r="C32" s="64">
        <f>'Сводная Ввоз'!B28</f>
        <v>0</v>
      </c>
      <c r="D32" s="13">
        <f>'Сводная Ввоз'!C28</f>
        <v>0</v>
      </c>
      <c r="E32" s="14" t="e">
        <f t="shared" si="4"/>
        <v>#DIV/0!</v>
      </c>
      <c r="F32" s="15">
        <f>'Сводная Вывоз'!B28</f>
        <v>0</v>
      </c>
      <c r="G32" s="16">
        <f>'Сводная Вывоз'!C28</f>
        <v>0</v>
      </c>
      <c r="H32" s="17" t="e">
        <f t="shared" si="0"/>
        <v>#DIV/0!</v>
      </c>
      <c r="I32" s="17">
        <f t="shared" si="1"/>
        <v>0</v>
      </c>
      <c r="J32" s="11">
        <f t="shared" si="2"/>
        <v>-91.180000000000064</v>
      </c>
      <c r="K32" s="18">
        <f t="shared" si="3"/>
        <v>1584.7499999999995</v>
      </c>
      <c r="L32">
        <v>2323</v>
      </c>
    </row>
    <row r="33" spans="1:12" x14ac:dyDescent="0.3">
      <c r="A33" s="9">
        <v>45440</v>
      </c>
      <c r="B33" s="12" t="s">
        <v>13</v>
      </c>
      <c r="C33" s="64">
        <f>'Сводная Ввоз'!B29</f>
        <v>0</v>
      </c>
      <c r="D33" s="13">
        <f>'Сводная Ввоз'!C29</f>
        <v>0</v>
      </c>
      <c r="E33" s="14" t="e">
        <f t="shared" ref="E33:E36" si="5">C33/D33</f>
        <v>#DIV/0!</v>
      </c>
      <c r="F33" s="15">
        <f>'Сводная Вывоз'!B29</f>
        <v>0</v>
      </c>
      <c r="G33" s="16">
        <f>'Сводная Вывоз'!C29</f>
        <v>0</v>
      </c>
      <c r="H33" s="17" t="e">
        <f t="shared" ref="H33:H36" si="6">F33/G33</f>
        <v>#DIV/0!</v>
      </c>
      <c r="I33" s="17">
        <f t="shared" ref="I33:I36" si="7">C33-F33</f>
        <v>0</v>
      </c>
      <c r="J33" s="11">
        <f t="shared" ref="J33:J36" si="8">J32+C33-F33</f>
        <v>-91.180000000000064</v>
      </c>
      <c r="K33" s="18">
        <f t="shared" ref="K33:K36" si="9">K32+C33-F33</f>
        <v>1584.7499999999995</v>
      </c>
      <c r="L33">
        <v>2089.31</v>
      </c>
    </row>
    <row r="34" spans="1:12" x14ac:dyDescent="0.3">
      <c r="A34" s="9">
        <v>45441</v>
      </c>
      <c r="B34" s="12" t="s">
        <v>13</v>
      </c>
      <c r="C34" s="64">
        <f>'Сводная Ввоз'!B30</f>
        <v>0</v>
      </c>
      <c r="D34" s="13">
        <f>'Сводная Ввоз'!C30</f>
        <v>0</v>
      </c>
      <c r="E34" s="14" t="e">
        <f t="shared" si="5"/>
        <v>#DIV/0!</v>
      </c>
      <c r="F34" s="15">
        <f>'Сводная Вывоз'!B30</f>
        <v>0</v>
      </c>
      <c r="G34" s="16">
        <f>'Сводная Вывоз'!C30</f>
        <v>0</v>
      </c>
      <c r="H34" s="17" t="e">
        <f t="shared" si="6"/>
        <v>#DIV/0!</v>
      </c>
      <c r="I34" s="17">
        <f t="shared" si="7"/>
        <v>0</v>
      </c>
      <c r="J34" s="11">
        <f t="shared" si="8"/>
        <v>-91.180000000000064</v>
      </c>
      <c r="K34" s="18">
        <f t="shared" si="9"/>
        <v>1584.7499999999995</v>
      </c>
      <c r="L34">
        <v>2117.71</v>
      </c>
    </row>
    <row r="35" spans="1:12" x14ac:dyDescent="0.3">
      <c r="A35" s="9">
        <v>45442</v>
      </c>
      <c r="B35" s="12" t="s">
        <v>13</v>
      </c>
      <c r="C35" s="64">
        <f>'Сводная Ввоз'!B31</f>
        <v>0</v>
      </c>
      <c r="D35" s="13">
        <f>'Сводная Ввоз'!C31</f>
        <v>0</v>
      </c>
      <c r="E35" s="14" t="e">
        <f t="shared" si="5"/>
        <v>#DIV/0!</v>
      </c>
      <c r="F35" s="15">
        <f>'Сводная Вывоз'!B31</f>
        <v>0</v>
      </c>
      <c r="G35" s="16">
        <f>'Сводная Вывоз'!C31</f>
        <v>0</v>
      </c>
      <c r="H35" s="17" t="e">
        <f t="shared" si="6"/>
        <v>#DIV/0!</v>
      </c>
      <c r="I35" s="17">
        <f t="shared" si="7"/>
        <v>0</v>
      </c>
      <c r="J35" s="11">
        <f t="shared" si="8"/>
        <v>-91.180000000000064</v>
      </c>
      <c r="K35" s="18">
        <f t="shared" si="9"/>
        <v>1584.7499999999995</v>
      </c>
    </row>
    <row r="36" spans="1:12" x14ac:dyDescent="0.3">
      <c r="A36" s="9">
        <v>45413</v>
      </c>
      <c r="B36" s="12" t="s">
        <v>13</v>
      </c>
      <c r="C36" s="64">
        <f>'Сводная Ввоз'!B32</f>
        <v>0</v>
      </c>
      <c r="D36" s="13">
        <f>'Сводная Ввоз'!C32</f>
        <v>0</v>
      </c>
      <c r="E36" s="14" t="e">
        <f t="shared" si="5"/>
        <v>#DIV/0!</v>
      </c>
      <c r="F36" s="15">
        <f>'Сводная Вывоз'!B32</f>
        <v>0</v>
      </c>
      <c r="G36" s="16">
        <f>'Сводная Вывоз'!C32</f>
        <v>0</v>
      </c>
      <c r="H36" s="17" t="e">
        <f t="shared" si="6"/>
        <v>#DIV/0!</v>
      </c>
      <c r="I36" s="17">
        <f t="shared" si="7"/>
        <v>0</v>
      </c>
      <c r="J36" s="11">
        <f t="shared" si="8"/>
        <v>-91.180000000000064</v>
      </c>
      <c r="K36" s="18">
        <f t="shared" si="9"/>
        <v>1584.7499999999995</v>
      </c>
    </row>
    <row r="37" spans="1:12" x14ac:dyDescent="0.3">
      <c r="A37" s="72" t="s">
        <v>100</v>
      </c>
      <c r="B37" s="73"/>
      <c r="C37" s="64">
        <f>'Сводная Ввоз'!B33</f>
        <v>8064.4999999999991</v>
      </c>
      <c r="D37" s="13">
        <f>'Сводная Ввоз'!C33</f>
        <v>105.21428571428571</v>
      </c>
      <c r="E37" s="20" t="e">
        <f>AVERAGE(E5:E35)</f>
        <v>#DIV/0!</v>
      </c>
      <c r="F37" s="15">
        <f>'Сводная Вывоз'!B33</f>
        <v>8416.2000000000007</v>
      </c>
      <c r="G37" s="16">
        <f>'Сводная Вывоз'!C33</f>
        <v>25.857142857142858</v>
      </c>
      <c r="H37" s="21" t="e">
        <f>AVERAGE(H5:H35)</f>
        <v>#DIV/0!</v>
      </c>
      <c r="I37" s="22">
        <f>AVERAGE(I6:I36)</f>
        <v>-11.34516129032259</v>
      </c>
      <c r="J37" s="36">
        <f>J36</f>
        <v>-91.180000000000064</v>
      </c>
      <c r="K37" s="18">
        <f>K36</f>
        <v>1584.7499999999995</v>
      </c>
    </row>
    <row r="38" spans="1:12" x14ac:dyDescent="0.3">
      <c r="A38" s="33" t="s">
        <v>28</v>
      </c>
      <c r="B38" s="31"/>
      <c r="C38" s="32"/>
      <c r="D38" s="29"/>
      <c r="E38" s="30"/>
      <c r="F38" s="32"/>
      <c r="G38" s="29"/>
      <c r="H38" s="30"/>
    </row>
    <row r="39" spans="1:12" x14ac:dyDescent="0.3">
      <c r="A39" s="26" t="s">
        <v>101</v>
      </c>
      <c r="B39" s="27"/>
    </row>
    <row r="40" spans="1:12" x14ac:dyDescent="0.3">
      <c r="A40" s="24" t="s">
        <v>14</v>
      </c>
      <c r="B40" s="25">
        <f>C37</f>
        <v>8064.4999999999991</v>
      </c>
      <c r="D40" s="23"/>
    </row>
    <row r="41" spans="1:12" x14ac:dyDescent="0.3">
      <c r="A41" s="24" t="s">
        <v>15</v>
      </c>
      <c r="B41" s="25">
        <f>F37</f>
        <v>8416.2000000000007</v>
      </c>
      <c r="D41" t="s">
        <v>32</v>
      </c>
    </row>
    <row r="42" spans="1:12" x14ac:dyDescent="0.3">
      <c r="A42" s="24" t="s">
        <v>102</v>
      </c>
      <c r="B42" s="25">
        <f>K37</f>
        <v>1584.7499999999995</v>
      </c>
    </row>
  </sheetData>
  <mergeCells count="4">
    <mergeCell ref="A1:J1"/>
    <mergeCell ref="A2:A3"/>
    <mergeCell ref="B2:J2"/>
    <mergeCell ref="A37:B37"/>
  </mergeCells>
  <hyperlinks>
    <hyperlink ref="A38" location="Графики!A1" display="Посмотреть наглядно:" xr:uid="{00000000-0004-0000-0000-000000000000}"/>
  </hyperlink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G33"/>
  <sheetViews>
    <sheetView topLeftCell="A4" zoomScale="85" zoomScaleNormal="85" workbookViewId="0">
      <selection activeCell="B32" sqref="B32"/>
    </sheetView>
  </sheetViews>
  <sheetFormatPr defaultRowHeight="14.4" x14ac:dyDescent="0.3"/>
  <cols>
    <col min="1" max="1" width="17.33203125" bestFit="1" customWidth="1"/>
    <col min="2" max="2" width="29" bestFit="1" customWidth="1"/>
    <col min="5" max="5" width="40.6640625" bestFit="1" customWidth="1"/>
    <col min="6" max="6" width="6.6640625" bestFit="1" customWidth="1"/>
  </cols>
  <sheetData>
    <row r="1" spans="1:7" x14ac:dyDescent="0.3">
      <c r="A1" s="40" t="s">
        <v>1</v>
      </c>
      <c r="B1" s="41" t="s">
        <v>88</v>
      </c>
      <c r="C1" s="41" t="s">
        <v>89</v>
      </c>
      <c r="E1" s="42" t="s">
        <v>90</v>
      </c>
      <c r="F1" s="43">
        <f>ROUND(AVERAGEIFS(B:B,B:B,"&gt;0",A:A,"&lt;&gt;Итого"),2)</f>
        <v>576.04</v>
      </c>
      <c r="G1">
        <v>609.52</v>
      </c>
    </row>
    <row r="2" spans="1:7" x14ac:dyDescent="0.3">
      <c r="A2" s="44">
        <v>45413</v>
      </c>
      <c r="B2" s="45">
        <f>SUMIF(Ввоз!A:A,'Сводная Ввоз'!A2,Ввоз!E:E)/1000</f>
        <v>637.25</v>
      </c>
      <c r="C2" s="46">
        <f>COUNTIF(Ввоз!A:A,'Сводная Ввоз'!A2)</f>
        <v>116</v>
      </c>
      <c r="E2" s="42" t="s">
        <v>91</v>
      </c>
      <c r="F2" s="42">
        <f>ROUND(AVERAGEIFS(C:C,C:C,"&gt;0",A:A,"&lt;&gt;Итого"),0)</f>
        <v>105</v>
      </c>
    </row>
    <row r="3" spans="1:7" x14ac:dyDescent="0.3">
      <c r="A3" s="44">
        <v>45414</v>
      </c>
      <c r="B3" s="45">
        <f>SUMIF(Ввоз!A:A,'Сводная Ввоз'!A3,Ввоз!E:E)/1000</f>
        <v>644.35</v>
      </c>
      <c r="C3" s="46">
        <f>COUNTIF(Ввоз!A:A,'Сводная Ввоз'!A3)</f>
        <v>131</v>
      </c>
    </row>
    <row r="4" spans="1:7" x14ac:dyDescent="0.3">
      <c r="A4" s="44">
        <v>45415</v>
      </c>
      <c r="B4" s="45">
        <v>688.65</v>
      </c>
      <c r="C4" s="46">
        <f>COUNTIF(Ввоз!A:A,'Сводная Ввоз'!A4)</f>
        <v>105</v>
      </c>
    </row>
    <row r="5" spans="1:7" x14ac:dyDescent="0.3">
      <c r="A5" s="44">
        <v>45416</v>
      </c>
      <c r="B5" s="45">
        <v>588.9</v>
      </c>
      <c r="C5" s="46">
        <f>COUNTIF(Ввоз!A:A,'Сводная Ввоз'!A5)</f>
        <v>99</v>
      </c>
    </row>
    <row r="6" spans="1:7" x14ac:dyDescent="0.3">
      <c r="A6" s="44">
        <v>45417</v>
      </c>
      <c r="B6" s="45">
        <f>SUMIF(Ввоз!A:A,'Сводная Ввоз'!A6,Ввоз!E:E)/1000</f>
        <v>517.5</v>
      </c>
      <c r="C6" s="46">
        <f>COUNTIF(Ввоз!A:A,'Сводная Ввоз'!A6)</f>
        <v>88</v>
      </c>
    </row>
    <row r="7" spans="1:7" x14ac:dyDescent="0.3">
      <c r="A7" s="44">
        <v>45418</v>
      </c>
      <c r="B7" s="45">
        <f>SUMIF(Ввоз!A:A,'Сводная Ввоз'!A7,Ввоз!E:E)/1000</f>
        <v>696.05</v>
      </c>
      <c r="C7" s="46">
        <f>COUNTIF(Ввоз!A:A,'Сводная Ввоз'!A7)</f>
        <v>127</v>
      </c>
    </row>
    <row r="8" spans="1:7" x14ac:dyDescent="0.3">
      <c r="A8" s="44">
        <v>45419</v>
      </c>
      <c r="B8" s="45">
        <f>SUMIF(Ввоз!A:A,'Сводная Ввоз'!A8,Ввоз!E:E)/1000</f>
        <v>530.6</v>
      </c>
      <c r="C8" s="46">
        <f>COUNTIF(Ввоз!A:A,'Сводная Ввоз'!A8)</f>
        <v>100</v>
      </c>
    </row>
    <row r="9" spans="1:7" x14ac:dyDescent="0.3">
      <c r="A9" s="44">
        <v>45420</v>
      </c>
      <c r="B9" s="45">
        <f>SUMIF(Ввоз!A:A,'Сводная Ввоз'!A9,Ввоз!E:E)/1000</f>
        <v>587.6</v>
      </c>
      <c r="C9" s="46">
        <f>COUNTIF(Ввоз!A:A,'Сводная Ввоз'!A9)</f>
        <v>110</v>
      </c>
    </row>
    <row r="10" spans="1:7" x14ac:dyDescent="0.3">
      <c r="A10" s="44">
        <v>45421</v>
      </c>
      <c r="B10" s="45">
        <f>SUMIF(Ввоз!A:A,'Сводная Ввоз'!A10,Ввоз!E:E)/1000</f>
        <v>485.15</v>
      </c>
      <c r="C10" s="46">
        <f>COUNTIF(Ввоз!A:A,'Сводная Ввоз'!A10)</f>
        <v>91</v>
      </c>
    </row>
    <row r="11" spans="1:7" x14ac:dyDescent="0.3">
      <c r="A11" s="44">
        <v>45422</v>
      </c>
      <c r="B11" s="45">
        <f>SUMIF(Ввоз!A:A,'Сводная Ввоз'!A11,Ввоз!E:E)/1000</f>
        <v>547.29999999999995</v>
      </c>
      <c r="C11" s="46">
        <f>COUNTIF(Ввоз!A:A,'Сводная Ввоз'!A11)</f>
        <v>93</v>
      </c>
    </row>
    <row r="12" spans="1:7" x14ac:dyDescent="0.3">
      <c r="A12" s="44">
        <v>45423</v>
      </c>
      <c r="B12" s="45">
        <f>SUMIF(Ввоз!A:A,'Сводная Ввоз'!A12,Ввоз!E:E)/1000</f>
        <v>460.65</v>
      </c>
      <c r="C12" s="46">
        <f>COUNTIF(Ввоз!A:A,'Сводная Ввоз'!A12)</f>
        <v>92</v>
      </c>
    </row>
    <row r="13" spans="1:7" x14ac:dyDescent="0.3">
      <c r="A13" s="44">
        <v>45424</v>
      </c>
      <c r="B13" s="45">
        <f>SUMIF(Ввоз!A:A,'Сводная Ввоз'!A13,Ввоз!E:E)/1000</f>
        <v>436.4</v>
      </c>
      <c r="C13" s="46">
        <f>COUNTIF(Ввоз!A:A,'Сводная Ввоз'!A13)</f>
        <v>87</v>
      </c>
    </row>
    <row r="14" spans="1:7" x14ac:dyDescent="0.3">
      <c r="A14" s="44">
        <v>45425</v>
      </c>
      <c r="B14" s="45">
        <f>SUMIF(Ввоз!A:A,'Сводная Ввоз'!A14,Ввоз!E:E)/1000</f>
        <v>724.7</v>
      </c>
      <c r="C14" s="46">
        <f>COUNTIF(Ввоз!A:A,'Сводная Ввоз'!A14)</f>
        <v>134</v>
      </c>
    </row>
    <row r="15" spans="1:7" x14ac:dyDescent="0.3">
      <c r="A15" s="44">
        <v>45426</v>
      </c>
      <c r="B15" s="45">
        <f>SUMIF(Ввоз!A:A,'Сводная Ввоз'!A15,Ввоз!E:E)/1000</f>
        <v>519.4</v>
      </c>
      <c r="C15" s="46">
        <f>COUNTIF(Ввоз!A:A,'Сводная Ввоз'!A15)</f>
        <v>100</v>
      </c>
    </row>
    <row r="16" spans="1:7" x14ac:dyDescent="0.3">
      <c r="A16" s="44">
        <v>45427</v>
      </c>
      <c r="B16" s="45">
        <f>SUMIF(Ввоз!A:A,'Сводная Ввоз'!A16,Ввоз!E:E)/1000</f>
        <v>0</v>
      </c>
      <c r="C16" s="46">
        <f>COUNTIF(Ввоз!A:A,'Сводная Ввоз'!A16)</f>
        <v>0</v>
      </c>
    </row>
    <row r="17" spans="1:3" x14ac:dyDescent="0.3">
      <c r="A17" s="44">
        <v>45428</v>
      </c>
      <c r="B17" s="45">
        <f>SUMIF(Ввоз!A:A,'Сводная Ввоз'!A17,Ввоз!E:E)/1000</f>
        <v>0</v>
      </c>
      <c r="C17" s="46">
        <f>COUNTIF(Ввоз!A:A,'Сводная Ввоз'!A17)</f>
        <v>0</v>
      </c>
    </row>
    <row r="18" spans="1:3" x14ac:dyDescent="0.3">
      <c r="A18" s="44">
        <v>45429</v>
      </c>
      <c r="B18" s="45">
        <f>SUMIF(Ввоз!A:A,'Сводная Ввоз'!A18,Ввоз!E:E)/1000</f>
        <v>0</v>
      </c>
      <c r="C18" s="46">
        <f>COUNTIF(Ввоз!A:A,'Сводная Ввоз'!A18)</f>
        <v>0</v>
      </c>
    </row>
    <row r="19" spans="1:3" x14ac:dyDescent="0.3">
      <c r="A19" s="44">
        <v>45430</v>
      </c>
      <c r="B19" s="45">
        <f>SUMIF(Ввоз!A:A,'Сводная Ввоз'!A19,Ввоз!E:E)/1000</f>
        <v>0</v>
      </c>
      <c r="C19" s="46">
        <f>COUNTIF(Ввоз!A:A,'Сводная Ввоз'!A19)</f>
        <v>0</v>
      </c>
    </row>
    <row r="20" spans="1:3" x14ac:dyDescent="0.3">
      <c r="A20" s="44">
        <v>45431</v>
      </c>
      <c r="B20" s="45">
        <f>SUMIF(Ввоз!A:A,'Сводная Ввоз'!A20,Ввоз!E:E)/1000</f>
        <v>0</v>
      </c>
      <c r="C20" s="46">
        <f>COUNTIF(Ввоз!A:A,'Сводная Ввоз'!A20)</f>
        <v>0</v>
      </c>
    </row>
    <row r="21" spans="1:3" x14ac:dyDescent="0.3">
      <c r="A21" s="44">
        <v>45432</v>
      </c>
      <c r="B21" s="45">
        <f>SUMIF(Ввоз!A:A,'Сводная Ввоз'!A21,Ввоз!E:E)/1000</f>
        <v>0</v>
      </c>
      <c r="C21" s="46">
        <f>COUNTIF(Ввоз!A:A,'Сводная Ввоз'!A21)</f>
        <v>0</v>
      </c>
    </row>
    <row r="22" spans="1:3" x14ac:dyDescent="0.3">
      <c r="A22" s="44">
        <v>45433</v>
      </c>
      <c r="B22" s="45">
        <f>SUMIF(Ввоз!A:A,'Сводная Ввоз'!A22,Ввоз!E:E)/1000</f>
        <v>0</v>
      </c>
      <c r="C22" s="46">
        <f>COUNTIF(Ввоз!A:A,'Сводная Ввоз'!A22)</f>
        <v>0</v>
      </c>
    </row>
    <row r="23" spans="1:3" x14ac:dyDescent="0.3">
      <c r="A23" s="44">
        <v>45434</v>
      </c>
      <c r="B23" s="45">
        <f>SUMIF(Ввоз!A:A,'Сводная Ввоз'!A23,Ввоз!E:E)/1000</f>
        <v>0</v>
      </c>
      <c r="C23" s="46">
        <f>COUNTIF(Ввоз!A:A,'Сводная Ввоз'!A23)</f>
        <v>0</v>
      </c>
    </row>
    <row r="24" spans="1:3" x14ac:dyDescent="0.3">
      <c r="A24" s="44">
        <v>45435</v>
      </c>
      <c r="B24" s="45">
        <f>SUMIF(Ввоз!A:A,'Сводная Ввоз'!A24,Ввоз!E:E)/1000</f>
        <v>0</v>
      </c>
      <c r="C24" s="46">
        <f>COUNTIF(Ввоз!A:A,'Сводная Ввоз'!A24)</f>
        <v>0</v>
      </c>
    </row>
    <row r="25" spans="1:3" x14ac:dyDescent="0.3">
      <c r="A25" s="44">
        <v>45436</v>
      </c>
      <c r="B25" s="45">
        <f>SUMIF(Ввоз!A:A,'Сводная Ввоз'!A25,Ввоз!E:E)/1000</f>
        <v>0</v>
      </c>
      <c r="C25" s="46">
        <f>COUNTIF(Ввоз!A:A,'Сводная Ввоз'!A25)</f>
        <v>0</v>
      </c>
    </row>
    <row r="26" spans="1:3" x14ac:dyDescent="0.3">
      <c r="A26" s="44">
        <v>45437</v>
      </c>
      <c r="B26" s="45">
        <f>SUMIF(Ввоз!A:A,'Сводная Ввоз'!A26,Ввоз!E:E)/1000</f>
        <v>0</v>
      </c>
      <c r="C26" s="46">
        <f>COUNTIF(Ввоз!A:A,'Сводная Ввоз'!A26)</f>
        <v>0</v>
      </c>
    </row>
    <row r="27" spans="1:3" x14ac:dyDescent="0.3">
      <c r="A27" s="44">
        <v>45438</v>
      </c>
      <c r="B27" s="45">
        <f>SUMIF(Ввоз!A:A,'Сводная Ввоз'!A27,Ввоз!E:E)/1000</f>
        <v>0</v>
      </c>
      <c r="C27" s="46">
        <f>COUNTIF(Ввоз!A:A,'Сводная Ввоз'!A27)</f>
        <v>0</v>
      </c>
    </row>
    <row r="28" spans="1:3" x14ac:dyDescent="0.3">
      <c r="A28" s="44">
        <v>45439</v>
      </c>
      <c r="B28" s="45">
        <f>SUMIF(Ввоз!A:A,'Сводная Ввоз'!A28,Ввоз!E:E)/1000</f>
        <v>0</v>
      </c>
      <c r="C28" s="46">
        <f>COUNTIF(Ввоз!A:A,'Сводная Ввоз'!A28)</f>
        <v>0</v>
      </c>
    </row>
    <row r="29" spans="1:3" x14ac:dyDescent="0.3">
      <c r="A29" s="44">
        <v>45440</v>
      </c>
      <c r="B29" s="45">
        <f>SUMIF(Ввоз!A:A,'Сводная Ввоз'!A29,Ввоз!E:E)/1000</f>
        <v>0</v>
      </c>
      <c r="C29" s="46">
        <f>COUNTIF(Ввоз!A:A,'Сводная Ввоз'!A29)</f>
        <v>0</v>
      </c>
    </row>
    <row r="30" spans="1:3" x14ac:dyDescent="0.3">
      <c r="A30" s="44">
        <v>45441</v>
      </c>
      <c r="B30" s="45">
        <f>SUMIF(Ввоз!A:A,'Сводная Ввоз'!A30,Ввоз!E:E)/1000</f>
        <v>0</v>
      </c>
      <c r="C30" s="46">
        <f>COUNTIF(Ввоз!A:A,'Сводная Ввоз'!A30)</f>
        <v>0</v>
      </c>
    </row>
    <row r="31" spans="1:3" x14ac:dyDescent="0.3">
      <c r="A31" s="44">
        <v>45442</v>
      </c>
      <c r="B31" s="45">
        <f>SUMIF(Ввоз!A:A,'Сводная Ввоз'!A31,Ввоз!E:E)/1000</f>
        <v>0</v>
      </c>
      <c r="C31" s="46">
        <f>COUNTIF(Ввоз!A:A,'Сводная Ввоз'!A31)</f>
        <v>0</v>
      </c>
    </row>
    <row r="32" spans="1:3" x14ac:dyDescent="0.3">
      <c r="A32" s="44">
        <v>45443</v>
      </c>
      <c r="B32" s="45">
        <f>SUMIF(Ввоз!A:A,'Сводная Ввоз'!A32,Ввоз!E:E)/1000</f>
        <v>0</v>
      </c>
      <c r="C32" s="46">
        <f>COUNTIF(Ввоз!A:A,'Сводная Ввоз'!A32)</f>
        <v>0</v>
      </c>
    </row>
    <row r="33" spans="1:3" x14ac:dyDescent="0.3">
      <c r="A33" s="40" t="s">
        <v>92</v>
      </c>
      <c r="B33" s="47">
        <f>SUM(B2:B32)</f>
        <v>8064.4999999999991</v>
      </c>
      <c r="C33" s="47">
        <f>AVERAGEIF(C2:C32,"&gt;0",C2:C32)</f>
        <v>105.21428571428571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R73"/>
  <sheetViews>
    <sheetView topLeftCell="C70" zoomScale="85" zoomScaleNormal="85" workbookViewId="0">
      <selection activeCell="P106" sqref="P106"/>
    </sheetView>
  </sheetViews>
  <sheetFormatPr defaultRowHeight="14.4" x14ac:dyDescent="0.3"/>
  <cols>
    <col min="1" max="1" width="26.44140625" bestFit="1" customWidth="1"/>
    <col min="2" max="2" width="33.109375" bestFit="1" customWidth="1"/>
    <col min="5" max="5" width="40.6640625" bestFit="1" customWidth="1"/>
    <col min="6" max="6" width="6.5546875" bestFit="1" customWidth="1"/>
    <col min="9" max="9" width="13.109375" customWidth="1"/>
    <col min="10" max="10" width="6.6640625" bestFit="1" customWidth="1"/>
    <col min="11" max="11" width="19.109375" bestFit="1" customWidth="1"/>
    <col min="12" max="12" width="16.88671875" bestFit="1" customWidth="1"/>
    <col min="13" max="13" width="12.109375" bestFit="1" customWidth="1"/>
    <col min="14" max="14" width="19.109375" bestFit="1" customWidth="1"/>
    <col min="15" max="15" width="16.88671875" bestFit="1" customWidth="1"/>
    <col min="16" max="16" width="10.33203125" bestFit="1" customWidth="1"/>
    <col min="17" max="17" width="16.6640625" bestFit="1" customWidth="1"/>
  </cols>
  <sheetData>
    <row r="1" spans="1:18" x14ac:dyDescent="0.3">
      <c r="A1" s="40" t="s">
        <v>1</v>
      </c>
      <c r="B1" s="41" t="s">
        <v>88</v>
      </c>
      <c r="C1" s="41" t="s">
        <v>89</v>
      </c>
      <c r="E1" s="42" t="s">
        <v>93</v>
      </c>
      <c r="F1" s="43">
        <f>ROUND(AVERAGEIFS(B2:B38,B2:B38,"&gt;0",A2:A38,"&lt;&gt;Итого"),2)</f>
        <v>601.16</v>
      </c>
      <c r="G1">
        <v>568.64</v>
      </c>
      <c r="I1" s="41" t="s">
        <v>1</v>
      </c>
      <c r="J1" s="41" t="s">
        <v>35</v>
      </c>
      <c r="K1" s="41" t="s">
        <v>37</v>
      </c>
      <c r="L1" s="41" t="s">
        <v>36</v>
      </c>
      <c r="M1" s="41" t="s">
        <v>94</v>
      </c>
      <c r="N1" s="41" t="s">
        <v>37</v>
      </c>
      <c r="O1" s="41" t="s">
        <v>36</v>
      </c>
      <c r="P1" s="41"/>
    </row>
    <row r="2" spans="1:18" x14ac:dyDescent="0.3">
      <c r="A2" s="44">
        <v>45413</v>
      </c>
      <c r="B2" s="45">
        <f>SUMIF(Вывоз!A:A,'Сводная Вывоз'!A2,Вывоз!F:F)/1000</f>
        <v>796.55</v>
      </c>
      <c r="C2" s="46">
        <f>COUNTIF(Вывоз!A:A,'Сводная Вывоз'!A2)</f>
        <v>32</v>
      </c>
      <c r="E2" s="42" t="s">
        <v>91</v>
      </c>
      <c r="F2" s="42">
        <f>ROUND(AVERAGEIFS(C2:C38,C2:C38,"&gt;0",A2:A38,"&lt;&gt;Итого"),0)</f>
        <v>26</v>
      </c>
      <c r="I2" s="61" t="s">
        <v>118</v>
      </c>
      <c r="J2" s="48">
        <v>821.9</v>
      </c>
      <c r="K2" s="48"/>
      <c r="L2" s="48"/>
      <c r="M2" s="48"/>
      <c r="N2" s="62"/>
      <c r="O2" s="62"/>
      <c r="P2" s="61">
        <v>45397</v>
      </c>
    </row>
    <row r="3" spans="1:18" x14ac:dyDescent="0.3">
      <c r="A3" s="44">
        <v>45414</v>
      </c>
      <c r="B3" s="45">
        <f>SUMIF(Вывоз!A:A,'Сводная Вывоз'!A3,Вывоз!F:F)/1000</f>
        <v>681.6</v>
      </c>
      <c r="C3" s="46">
        <f>COUNTIF(Вывоз!A:A,'Сводная Вывоз'!A3)</f>
        <v>32</v>
      </c>
      <c r="I3" s="61" t="s">
        <v>118</v>
      </c>
      <c r="J3" s="48"/>
      <c r="K3" s="48">
        <v>145.75</v>
      </c>
      <c r="L3" s="48">
        <v>363.1</v>
      </c>
      <c r="M3" s="48">
        <v>508.85</v>
      </c>
      <c r="N3" s="62">
        <v>0.28643018571288198</v>
      </c>
      <c r="O3" s="62">
        <v>0.71356981428711808</v>
      </c>
      <c r="P3" s="61">
        <v>45397</v>
      </c>
    </row>
    <row r="4" spans="1:18" x14ac:dyDescent="0.3">
      <c r="A4" s="44">
        <v>45415</v>
      </c>
      <c r="B4" s="45">
        <v>623.95000000000005</v>
      </c>
      <c r="C4" s="46">
        <f>COUNTIF(Вывоз!A:A,'Сводная Вывоз'!A4)</f>
        <v>29</v>
      </c>
      <c r="I4" s="61" t="s">
        <v>119</v>
      </c>
      <c r="J4" s="48">
        <v>637.95000000000005</v>
      </c>
      <c r="K4" s="48"/>
      <c r="L4" s="48"/>
      <c r="M4" s="48"/>
      <c r="N4" s="62"/>
      <c r="O4" s="62"/>
      <c r="P4" s="61">
        <v>45398</v>
      </c>
    </row>
    <row r="5" spans="1:18" x14ac:dyDescent="0.3">
      <c r="A5" s="44">
        <v>45416</v>
      </c>
      <c r="B5" s="45">
        <v>584.1</v>
      </c>
      <c r="C5" s="46">
        <f>COUNTIF(Вывоз!A:A,'Сводная Вывоз'!A5)</f>
        <v>26</v>
      </c>
      <c r="I5" s="61" t="s">
        <v>119</v>
      </c>
      <c r="J5" s="48"/>
      <c r="K5" s="48">
        <v>125.3</v>
      </c>
      <c r="L5" s="48">
        <v>328.2</v>
      </c>
      <c r="M5" s="48">
        <v>453.5</v>
      </c>
      <c r="N5" s="62">
        <v>0.27629547960308709</v>
      </c>
      <c r="O5" s="62">
        <v>0.72370452039691291</v>
      </c>
      <c r="P5" s="61">
        <v>45398</v>
      </c>
    </row>
    <row r="6" spans="1:18" x14ac:dyDescent="0.3">
      <c r="A6" s="44">
        <v>45417</v>
      </c>
      <c r="B6" s="45">
        <f>SUMIF(Вывоз!A:A,'Сводная Вывоз'!A6,Вывоз!F:F)/1000</f>
        <v>598.95000000000005</v>
      </c>
      <c r="C6" s="46">
        <f>COUNTIF(Вывоз!A:A,'Сводная Вывоз'!A6)</f>
        <v>27</v>
      </c>
      <c r="I6" s="61" t="s">
        <v>120</v>
      </c>
      <c r="J6" s="48">
        <v>728.6</v>
      </c>
      <c r="K6" s="48"/>
      <c r="L6" s="48"/>
      <c r="M6" s="48"/>
      <c r="N6" s="62"/>
      <c r="O6" s="62"/>
      <c r="P6" s="61">
        <v>45399</v>
      </c>
      <c r="Q6" s="38"/>
      <c r="R6" s="38"/>
    </row>
    <row r="7" spans="1:18" x14ac:dyDescent="0.3">
      <c r="A7" s="44">
        <v>45418</v>
      </c>
      <c r="B7" s="45">
        <f>SUMIF(Вывоз!A:A,'Сводная Вывоз'!A7,Вывоз!F:F)/1000</f>
        <v>617.20000000000005</v>
      </c>
      <c r="C7" s="46">
        <f>COUNTIF(Вывоз!A:A,'Сводная Вывоз'!A7)</f>
        <v>28</v>
      </c>
      <c r="I7" s="61" t="s">
        <v>120</v>
      </c>
      <c r="J7" s="48"/>
      <c r="K7" s="48">
        <v>207.7</v>
      </c>
      <c r="L7" s="48">
        <v>586.95000000000005</v>
      </c>
      <c r="M7" s="48">
        <v>794.65000000000009</v>
      </c>
      <c r="N7" s="62">
        <v>0.26137293147926755</v>
      </c>
      <c r="O7" s="62">
        <v>0.73862706852073234</v>
      </c>
      <c r="P7" s="61">
        <v>45399</v>
      </c>
      <c r="Q7" s="38"/>
      <c r="R7" s="38"/>
    </row>
    <row r="8" spans="1:18" x14ac:dyDescent="0.3">
      <c r="A8" s="44">
        <v>45419</v>
      </c>
      <c r="B8" s="45">
        <f>SUMIF(Вывоз!A:A,'Сводная Вывоз'!A8,Вывоз!F:F)/1000</f>
        <v>630.54999999999995</v>
      </c>
      <c r="C8" s="46">
        <f>COUNTIF(Вывоз!A:A,'Сводная Вывоз'!A8)</f>
        <v>30</v>
      </c>
      <c r="I8" s="61" t="str">
        <f>LOWER(TEXT(P8,"ДД ММММ"))</f>
        <v>18 апрель</v>
      </c>
      <c r="J8" s="48" t="e">
        <f>VLOOKUP(P8,'Сводная Ввоз'!A:C,2,0)</f>
        <v>#N/A</v>
      </c>
      <c r="K8" s="48"/>
      <c r="L8" s="48"/>
      <c r="M8" s="48"/>
      <c r="N8" s="62"/>
      <c r="O8" s="62"/>
      <c r="P8" s="61">
        <v>45400</v>
      </c>
      <c r="Q8" s="38"/>
      <c r="R8" s="38"/>
    </row>
    <row r="9" spans="1:18" x14ac:dyDescent="0.3">
      <c r="A9" s="44">
        <v>45420</v>
      </c>
      <c r="B9" s="45">
        <f>SUMIF(Вывоз!A:A,'Сводная Вывоз'!A9,Вывоз!F:F)/1000</f>
        <v>467.45</v>
      </c>
      <c r="C9" s="46">
        <f>COUNTIF(Вывоз!A:A,'Сводная Вывоз'!A9)</f>
        <v>20</v>
      </c>
      <c r="I9" s="61" t="str">
        <f t="shared" ref="I9:I25" si="0">LOWER(TEXT(P9,"ДД ММММ"))</f>
        <v>18 апрель</v>
      </c>
      <c r="J9" s="48"/>
      <c r="K9" s="48">
        <f>SUMIFS(Вывоз!F:F,Вывоз!A:A,'Сводная Вывоз'!P9,Вывоз!C:C,"*Лепсари*")/1000</f>
        <v>0</v>
      </c>
      <c r="L9" s="48">
        <f>SUMIFS(Вывоз!F:F,Вывоз!A:A,'Сводная Вывоз'!P9,Вывоз!C:C,"*Плант*")/1000</f>
        <v>0</v>
      </c>
      <c r="M9" s="48">
        <f t="shared" ref="M9" si="1">SUM(K9:L9)</f>
        <v>0</v>
      </c>
      <c r="N9" s="62">
        <f t="shared" ref="N9" si="2">IFERROR(K9/M9,0)</f>
        <v>0</v>
      </c>
      <c r="O9" s="62">
        <f t="shared" ref="O9" si="3">IFERROR(L9/M9,0)</f>
        <v>0</v>
      </c>
      <c r="P9" s="61">
        <v>45400</v>
      </c>
      <c r="Q9" s="38"/>
      <c r="R9" s="38"/>
    </row>
    <row r="10" spans="1:18" x14ac:dyDescent="0.3">
      <c r="A10" s="44">
        <v>45421</v>
      </c>
      <c r="B10" s="45">
        <f>SUMIF(Вывоз!A:A,'Сводная Вывоз'!A10,Вывоз!F:F)/1000</f>
        <v>367.75</v>
      </c>
      <c r="C10" s="46">
        <f>COUNTIF(Вывоз!A:A,'Сводная Вывоз'!A10)</f>
        <v>16</v>
      </c>
      <c r="I10" s="61" t="str">
        <f t="shared" si="0"/>
        <v>19 апрель</v>
      </c>
      <c r="J10" s="48" t="e">
        <f>VLOOKUP(P10,'Сводная Ввоз'!A:C,2,0)</f>
        <v>#N/A</v>
      </c>
      <c r="K10" s="48"/>
      <c r="L10" s="48"/>
      <c r="M10" s="48"/>
      <c r="N10" s="62"/>
      <c r="O10" s="62"/>
      <c r="P10" s="61">
        <v>45401</v>
      </c>
      <c r="Q10" s="38"/>
      <c r="R10" s="38"/>
    </row>
    <row r="11" spans="1:18" x14ac:dyDescent="0.3">
      <c r="A11" s="44">
        <v>45422</v>
      </c>
      <c r="B11" s="45">
        <f>SUMIF(Вывоз!A:A,'Сводная Вывоз'!A11,Вывоз!F:F)/1000</f>
        <v>843</v>
      </c>
      <c r="C11" s="46">
        <f>COUNTIF(Вывоз!A:A,'Сводная Вывоз'!A11)</f>
        <v>33</v>
      </c>
      <c r="I11" s="61" t="str">
        <f t="shared" si="0"/>
        <v>19 апрель</v>
      </c>
      <c r="J11" s="48"/>
      <c r="K11" s="48">
        <f>SUMIFS(Вывоз!F:F,Вывоз!A:A,'Сводная Вывоз'!P11,Вывоз!C:C,"*Лепсари*")/1000</f>
        <v>0</v>
      </c>
      <c r="L11" s="48">
        <f>SUMIFS(Вывоз!F:F,Вывоз!A:A,'Сводная Вывоз'!P11,Вывоз!C:C,"*Плант*")/1000</f>
        <v>0</v>
      </c>
      <c r="M11" s="48">
        <f t="shared" ref="M11" si="4">SUM(K11:L11)</f>
        <v>0</v>
      </c>
      <c r="N11" s="62">
        <f t="shared" ref="N11" si="5">IFERROR(K11/M11,0)</f>
        <v>0</v>
      </c>
      <c r="O11" s="62">
        <f t="shared" ref="O11" si="6">IFERROR(L11/M11,0)</f>
        <v>0</v>
      </c>
      <c r="P11" s="61">
        <v>45401</v>
      </c>
      <c r="Q11" s="38"/>
      <c r="R11" s="38"/>
    </row>
    <row r="12" spans="1:18" x14ac:dyDescent="0.3">
      <c r="A12" s="44">
        <v>45423</v>
      </c>
      <c r="B12" s="45">
        <f>SUMIF(Вывоз!A:A,'Сводная Вывоз'!A12,Вывоз!F:F)/1000</f>
        <v>552.45000000000005</v>
      </c>
      <c r="C12" s="46">
        <f>COUNTIF(Вывоз!A:A,'Сводная Вывоз'!A12)</f>
        <v>21</v>
      </c>
      <c r="I12" s="61" t="str">
        <f t="shared" si="0"/>
        <v>20 апрель</v>
      </c>
      <c r="J12" s="48" t="e">
        <f>VLOOKUP(P12,'Сводная Ввоз'!A:C,2,0)</f>
        <v>#N/A</v>
      </c>
      <c r="K12" s="48"/>
      <c r="L12" s="48"/>
      <c r="M12" s="48"/>
      <c r="N12" s="62"/>
      <c r="O12" s="62"/>
      <c r="P12" s="61">
        <v>45402</v>
      </c>
      <c r="Q12" s="38"/>
      <c r="R12" s="38"/>
    </row>
    <row r="13" spans="1:18" x14ac:dyDescent="0.3">
      <c r="A13" s="44">
        <v>45424</v>
      </c>
      <c r="B13" s="45">
        <f>SUMIF(Вывоз!A:A,'Сводная Вывоз'!A13,Вывоз!F:F)/1000</f>
        <v>855.5</v>
      </c>
      <c r="C13" s="46">
        <f>COUNTIF(Вывоз!A:A,'Сводная Вывоз'!A13)</f>
        <v>34</v>
      </c>
      <c r="I13" s="61" t="str">
        <f t="shared" si="0"/>
        <v>20 апрель</v>
      </c>
      <c r="J13" s="48"/>
      <c r="K13" s="48">
        <f>SUMIFS(Вывоз!F:F,Вывоз!A:A,'Сводная Вывоз'!P13,Вывоз!C:C,"*Лепсари*")/1000</f>
        <v>0</v>
      </c>
      <c r="L13" s="48">
        <f>SUMIFS(Вывоз!F:F,Вывоз!A:A,'Сводная Вывоз'!P13,Вывоз!C:C,"*Плант*")/1000</f>
        <v>0</v>
      </c>
      <c r="M13" s="48">
        <f t="shared" ref="M13" si="7">SUM(K13:L13)</f>
        <v>0</v>
      </c>
      <c r="N13" s="62">
        <f t="shared" ref="N13" si="8">IFERROR(K13/M13,0)</f>
        <v>0</v>
      </c>
      <c r="O13" s="62">
        <f t="shared" ref="O13" si="9">IFERROR(L13/M13,0)</f>
        <v>0</v>
      </c>
      <c r="P13" s="61">
        <v>45402</v>
      </c>
      <c r="Q13" s="38"/>
      <c r="R13" s="38"/>
    </row>
    <row r="14" spans="1:18" x14ac:dyDescent="0.3">
      <c r="A14" s="44">
        <v>45425</v>
      </c>
      <c r="B14" s="45">
        <f>SUMIF(Вывоз!A:A,'Сводная Вывоз'!A14,Вывоз!F:F)/1000</f>
        <v>422.75</v>
      </c>
      <c r="C14" s="46">
        <f>COUNTIF(Вывоз!A:A,'Сводная Вывоз'!A14)</f>
        <v>18</v>
      </c>
      <c r="I14" s="61" t="str">
        <f t="shared" si="0"/>
        <v>21 апрель</v>
      </c>
      <c r="J14" s="48" t="e">
        <f>VLOOKUP(P14,'Сводная Ввоз'!A:C,2,0)</f>
        <v>#N/A</v>
      </c>
      <c r="K14" s="48"/>
      <c r="L14" s="48"/>
      <c r="M14" s="48"/>
      <c r="N14" s="62"/>
      <c r="O14" s="62"/>
      <c r="P14" s="61">
        <v>45403</v>
      </c>
      <c r="Q14" s="38"/>
      <c r="R14" s="38"/>
    </row>
    <row r="15" spans="1:18" x14ac:dyDescent="0.3">
      <c r="A15" s="44">
        <v>45426</v>
      </c>
      <c r="B15" s="45">
        <f>SUMIF(Вывоз!A:A,'Сводная Вывоз'!A15,Вывоз!F:F)/1000</f>
        <v>374.4</v>
      </c>
      <c r="C15" s="46">
        <f>COUNTIF(Вывоз!A:A,'Сводная Вывоз'!A15)</f>
        <v>16</v>
      </c>
      <c r="I15" s="61" t="str">
        <f t="shared" si="0"/>
        <v>21 апрель</v>
      </c>
      <c r="J15" s="48"/>
      <c r="K15" s="48"/>
      <c r="L15" s="48">
        <f>SUMIFS(Вывоз!F:F,Вывоз!A:A,'Сводная Вывоз'!P15,Вывоз!C:C,"*Плант*")/1000</f>
        <v>0</v>
      </c>
      <c r="M15" s="48">
        <f t="shared" ref="M15" si="10">SUM(K15:L15)</f>
        <v>0</v>
      </c>
      <c r="N15" s="62"/>
      <c r="O15" s="62">
        <f t="shared" ref="O15" si="11">IFERROR(L15/M15,0)</f>
        <v>0</v>
      </c>
      <c r="P15" s="61">
        <v>45403</v>
      </c>
      <c r="Q15" s="38"/>
    </row>
    <row r="16" spans="1:18" x14ac:dyDescent="0.3">
      <c r="A16" s="44">
        <v>45427</v>
      </c>
      <c r="B16" s="45">
        <f>SUMIF(Вывоз!A:A,'Сводная Вывоз'!A16,Вывоз!F:F)/1000</f>
        <v>0</v>
      </c>
      <c r="C16" s="46">
        <f>COUNTIF(Вывоз!A:A,'Сводная Вывоз'!A16)</f>
        <v>0</v>
      </c>
      <c r="I16" s="61" t="str">
        <f t="shared" si="0"/>
        <v>22 апрель</v>
      </c>
      <c r="J16" s="48" t="e">
        <f>VLOOKUP(P16,'Сводная Ввоз'!A:C,2,0)</f>
        <v>#N/A</v>
      </c>
      <c r="K16" s="48"/>
      <c r="L16" s="48"/>
      <c r="M16" s="48"/>
      <c r="N16" s="62"/>
      <c r="O16" s="62"/>
      <c r="P16" s="61">
        <v>45404</v>
      </c>
      <c r="Q16" s="38"/>
    </row>
    <row r="17" spans="1:17" x14ac:dyDescent="0.3">
      <c r="A17" s="44">
        <v>45428</v>
      </c>
      <c r="B17" s="45">
        <f>SUMIF(Вывоз!A:A,'Сводная Вывоз'!A17,Вывоз!F:F)/1000</f>
        <v>0</v>
      </c>
      <c r="C17" s="46">
        <f>COUNTIF(Вывоз!A:A,'Сводная Вывоз'!A17)</f>
        <v>0</v>
      </c>
      <c r="I17" s="61" t="str">
        <f t="shared" si="0"/>
        <v>22 апрель</v>
      </c>
      <c r="J17" s="48"/>
      <c r="K17" s="48"/>
      <c r="L17" s="48">
        <f>SUMIFS(Вывоз!F:F,Вывоз!A:A,'Сводная Вывоз'!P17,Вывоз!C:C,"*Плант*")/1000</f>
        <v>0</v>
      </c>
      <c r="M17" s="48">
        <f t="shared" ref="M17" si="12">SUM(K17:L17)</f>
        <v>0</v>
      </c>
      <c r="N17" s="62">
        <f t="shared" ref="N17" si="13">IFERROR(K17/M17,0)</f>
        <v>0</v>
      </c>
      <c r="O17" s="62">
        <f t="shared" ref="O17" si="14">IFERROR(L17/M17,0)</f>
        <v>0</v>
      </c>
      <c r="P17" s="61">
        <v>45404</v>
      </c>
      <c r="Q17" s="38"/>
    </row>
    <row r="18" spans="1:17" x14ac:dyDescent="0.3">
      <c r="A18" s="44">
        <v>45429</v>
      </c>
      <c r="B18" s="45">
        <f>SUMIF(Вывоз!A:A,'Сводная Вывоз'!A18,Вывоз!F:F)/1000</f>
        <v>0</v>
      </c>
      <c r="C18" s="46">
        <f>COUNTIF(Вывоз!A:A,'Сводная Вывоз'!A18)</f>
        <v>0</v>
      </c>
      <c r="I18" s="61" t="str">
        <f t="shared" si="0"/>
        <v>23 апрель</v>
      </c>
      <c r="J18" s="48" t="e">
        <f>VLOOKUP(P18,'Сводная Ввоз'!A:C,2,0)</f>
        <v>#N/A</v>
      </c>
      <c r="K18" s="48"/>
      <c r="L18" s="48"/>
      <c r="M18" s="48"/>
      <c r="N18" s="62"/>
      <c r="O18" s="62"/>
      <c r="P18" s="61">
        <v>45405</v>
      </c>
      <c r="Q18" s="38"/>
    </row>
    <row r="19" spans="1:17" x14ac:dyDescent="0.3">
      <c r="A19" s="44">
        <v>45430</v>
      </c>
      <c r="B19" s="45">
        <f>SUMIF(Вывоз!A:A,'Сводная Вывоз'!A19,Вывоз!F:F)/1000</f>
        <v>0</v>
      </c>
      <c r="C19" s="46">
        <f>COUNTIF(Вывоз!A:A,'Сводная Вывоз'!A19)</f>
        <v>0</v>
      </c>
      <c r="I19" s="61" t="str">
        <f t="shared" si="0"/>
        <v>23 апрель</v>
      </c>
      <c r="J19" s="48"/>
      <c r="K19" s="48"/>
      <c r="L19" s="48">
        <f>SUMIFS(Вывоз!F:F,Вывоз!A:A,'Сводная Вывоз'!P19,Вывоз!C:C,"*Плант*")/1000</f>
        <v>0</v>
      </c>
      <c r="M19" s="48">
        <f t="shared" ref="M19" si="15">SUM(K19:L19)</f>
        <v>0</v>
      </c>
      <c r="N19" s="62">
        <f t="shared" ref="N19" si="16">IFERROR(K19/M19,0)</f>
        <v>0</v>
      </c>
      <c r="O19" s="62">
        <f t="shared" ref="O19" si="17">IFERROR(L19/M19,0)</f>
        <v>0</v>
      </c>
      <c r="P19" s="61">
        <v>45405</v>
      </c>
      <c r="Q19" s="38"/>
    </row>
    <row r="20" spans="1:17" x14ac:dyDescent="0.3">
      <c r="A20" s="44">
        <v>45431</v>
      </c>
      <c r="B20" s="45">
        <f>SUMIF(Вывоз!A:A,'Сводная Вывоз'!A20,Вывоз!F:F)/1000</f>
        <v>0</v>
      </c>
      <c r="C20" s="46">
        <f>COUNTIF(Вывоз!A:A,'Сводная Вывоз'!A20)</f>
        <v>0</v>
      </c>
      <c r="I20" s="61" t="str">
        <f t="shared" si="0"/>
        <v>24 апрель</v>
      </c>
      <c r="J20" s="48" t="e">
        <f>VLOOKUP(P20,'Сводная Ввоз'!A:C,2,0)</f>
        <v>#N/A</v>
      </c>
      <c r="K20" s="48"/>
      <c r="L20" s="48"/>
      <c r="M20" s="48"/>
      <c r="N20" s="62"/>
      <c r="O20" s="62"/>
      <c r="P20" s="61">
        <v>45406</v>
      </c>
      <c r="Q20" s="38"/>
    </row>
    <row r="21" spans="1:17" x14ac:dyDescent="0.3">
      <c r="A21" s="44">
        <v>45432</v>
      </c>
      <c r="B21" s="45">
        <f>SUMIF(Вывоз!A:A,'Сводная Вывоз'!A21,Вывоз!F:F)/1000</f>
        <v>0</v>
      </c>
      <c r="C21" s="46">
        <f>COUNTIF(Вывоз!A:A,'Сводная Вывоз'!A21)</f>
        <v>0</v>
      </c>
      <c r="I21" s="61" t="str">
        <f t="shared" si="0"/>
        <v>24 апрель</v>
      </c>
      <c r="J21" s="48"/>
      <c r="K21" s="48"/>
      <c r="L21" s="48">
        <f>SUMIFS(Вывоз!F:F,Вывоз!A:A,'Сводная Вывоз'!P21,Вывоз!C:C,"*Плант*")/1000</f>
        <v>0</v>
      </c>
      <c r="M21" s="48">
        <f t="shared" ref="M21" si="18">SUM(K21:L21)</f>
        <v>0</v>
      </c>
      <c r="N21" s="62">
        <f t="shared" ref="N21" si="19">IFERROR(K21/M21,0)</f>
        <v>0</v>
      </c>
      <c r="O21" s="62">
        <f t="shared" ref="O21" si="20">IFERROR(L21/M21,0)</f>
        <v>0</v>
      </c>
      <c r="P21" s="61">
        <v>45406</v>
      </c>
      <c r="Q21" s="38"/>
    </row>
    <row r="22" spans="1:17" x14ac:dyDescent="0.3">
      <c r="A22" s="44">
        <v>45433</v>
      </c>
      <c r="B22" s="45">
        <f>SUMIF(Вывоз!A:A,'Сводная Вывоз'!A22,Вывоз!F:F)/1000</f>
        <v>0</v>
      </c>
      <c r="C22" s="46">
        <f>COUNTIF(Вывоз!A:A,'Сводная Вывоз'!A22)</f>
        <v>0</v>
      </c>
      <c r="I22" s="61" t="str">
        <f t="shared" si="0"/>
        <v>25 апрель</v>
      </c>
      <c r="J22" s="48" t="e">
        <f>VLOOKUP(P22,'Сводная Ввоз'!A:C,2,0)</f>
        <v>#N/A</v>
      </c>
      <c r="K22" s="48"/>
      <c r="L22" s="48"/>
      <c r="M22" s="48"/>
      <c r="N22" s="62"/>
      <c r="O22" s="62"/>
      <c r="P22" s="61">
        <v>45407</v>
      </c>
      <c r="Q22" s="38"/>
    </row>
    <row r="23" spans="1:17" x14ac:dyDescent="0.3">
      <c r="A23" s="44">
        <v>45434</v>
      </c>
      <c r="B23" s="45">
        <f>SUMIF(Вывоз!A:A,'Сводная Вывоз'!A23,Вывоз!F:F)/1000</f>
        <v>0</v>
      </c>
      <c r="C23" s="46">
        <f>COUNTIF(Вывоз!A:A,'Сводная Вывоз'!A23)</f>
        <v>0</v>
      </c>
      <c r="I23" s="61" t="str">
        <f t="shared" si="0"/>
        <v>25 апрель</v>
      </c>
      <c r="J23" s="48"/>
      <c r="K23" s="48"/>
      <c r="L23" s="48">
        <f>SUMIFS(Вывоз!F:F,Вывоз!A:A,'Сводная Вывоз'!P23,Вывоз!C:C,"*Плант*")/1000</f>
        <v>0</v>
      </c>
      <c r="M23" s="48">
        <f t="shared" ref="M23" si="21">SUM(K23:L23)</f>
        <v>0</v>
      </c>
      <c r="N23" s="62">
        <f t="shared" ref="N23" si="22">IFERROR(K23/M23,0)</f>
        <v>0</v>
      </c>
      <c r="O23" s="62">
        <f t="shared" ref="O23" si="23">IFERROR(L23/M23,0)</f>
        <v>0</v>
      </c>
      <c r="P23" s="61">
        <v>45407</v>
      </c>
      <c r="Q23" s="38"/>
    </row>
    <row r="24" spans="1:17" x14ac:dyDescent="0.3">
      <c r="A24" s="44">
        <v>45435</v>
      </c>
      <c r="B24" s="45">
        <f>SUMIF(Вывоз!A:A,'Сводная Вывоз'!A24,Вывоз!F:F)/1000</f>
        <v>0</v>
      </c>
      <c r="C24" s="46">
        <f>COUNTIF(Вывоз!A:A,'Сводная Вывоз'!A24)</f>
        <v>0</v>
      </c>
      <c r="I24" s="61" t="str">
        <f t="shared" si="0"/>
        <v>26 апрель</v>
      </c>
      <c r="J24" s="48" t="e">
        <f>VLOOKUP(P24,'Сводная Ввоз'!A:C,2,0)</f>
        <v>#N/A</v>
      </c>
      <c r="K24" s="48"/>
      <c r="L24" s="48"/>
      <c r="M24" s="48"/>
      <c r="N24" s="62"/>
      <c r="O24" s="62"/>
      <c r="P24" s="61">
        <v>45408</v>
      </c>
      <c r="Q24" s="38"/>
    </row>
    <row r="25" spans="1:17" x14ac:dyDescent="0.3">
      <c r="A25" s="44">
        <v>45436</v>
      </c>
      <c r="B25" s="45">
        <f>SUMIF(Вывоз!A:A,'Сводная Вывоз'!A25,Вывоз!F:F)/1000</f>
        <v>0</v>
      </c>
      <c r="C25" s="46">
        <f>COUNTIF(Вывоз!A:A,'Сводная Вывоз'!A25)</f>
        <v>0</v>
      </c>
      <c r="I25" s="61" t="str">
        <f t="shared" si="0"/>
        <v>26 апрель</v>
      </c>
      <c r="J25" s="48"/>
      <c r="K25" s="48"/>
      <c r="L25" s="48">
        <f>SUMIFS(Вывоз!F:F,Вывоз!A:A,'Сводная Вывоз'!P25,Вывоз!C:C,"*Плант*")/1000</f>
        <v>0</v>
      </c>
      <c r="M25" s="48">
        <f t="shared" ref="M25" si="24">SUM(K25:L25)</f>
        <v>0</v>
      </c>
      <c r="N25" s="62">
        <f t="shared" ref="N25" si="25">IFERROR(K25/M25,0)</f>
        <v>0</v>
      </c>
      <c r="O25" s="62">
        <f t="shared" ref="O25" si="26">IFERROR(L25/M25,0)</f>
        <v>0</v>
      </c>
      <c r="P25" s="61">
        <v>45408</v>
      </c>
      <c r="Q25" s="38"/>
    </row>
    <row r="26" spans="1:17" x14ac:dyDescent="0.3">
      <c r="A26" s="44">
        <v>45437</v>
      </c>
      <c r="B26" s="45">
        <f>SUMIF(Вывоз!A:A,'Сводная Вывоз'!A26,Вывоз!F:F)/1000</f>
        <v>0</v>
      </c>
      <c r="C26" s="46">
        <f>COUNTIF(Вывоз!A:A,'Сводная Вывоз'!A26)</f>
        <v>0</v>
      </c>
      <c r="I26" s="61" t="str">
        <f t="shared" ref="I26:I35" si="27">LOWER(TEXT(P26,"ДД ММММ"))&amp;"а"</f>
        <v>27 марта</v>
      </c>
      <c r="J26" s="48">
        <v>618.29999999999995</v>
      </c>
      <c r="K26" s="48"/>
      <c r="L26" s="48"/>
      <c r="M26" s="48"/>
      <c r="N26" s="62"/>
      <c r="O26" s="62"/>
      <c r="P26" s="61">
        <v>45378</v>
      </c>
      <c r="Q26" s="38"/>
    </row>
    <row r="27" spans="1:17" x14ac:dyDescent="0.3">
      <c r="A27" s="44">
        <v>45438</v>
      </c>
      <c r="B27" s="45">
        <f>SUMIF(Вывоз!A:A,'Сводная Вывоз'!A27,Вывоз!F:F)/1000</f>
        <v>0</v>
      </c>
      <c r="C27" s="46">
        <f>COUNTIF(Вывоз!A:A,'Сводная Вывоз'!A27)</f>
        <v>0</v>
      </c>
      <c r="I27" s="61" t="str">
        <f t="shared" si="27"/>
        <v>27 марта</v>
      </c>
      <c r="J27" s="48"/>
      <c r="K27" s="48"/>
      <c r="L27" s="48">
        <v>347.2</v>
      </c>
      <c r="M27" s="48">
        <f t="shared" ref="M27" si="28">SUM(K27:L27)</f>
        <v>347.2</v>
      </c>
      <c r="N27" s="62">
        <f t="shared" ref="N27" si="29">IFERROR(K27/M27,0)</f>
        <v>0</v>
      </c>
      <c r="O27" s="62">
        <f t="shared" ref="O27" si="30">IFERROR(L27/M27,0)</f>
        <v>1</v>
      </c>
      <c r="P27" s="61">
        <v>45378</v>
      </c>
    </row>
    <row r="28" spans="1:17" x14ac:dyDescent="0.3">
      <c r="A28" s="44">
        <v>45439</v>
      </c>
      <c r="B28" s="45">
        <f>SUMIF(Вывоз!A:A,'Сводная Вывоз'!A28,Вывоз!F:F)/1000</f>
        <v>0</v>
      </c>
      <c r="C28" s="46">
        <f>COUNTIF(Вывоз!A:A,'Сводная Вывоз'!A28)</f>
        <v>0</v>
      </c>
      <c r="I28" s="61" t="str">
        <f t="shared" si="27"/>
        <v>28 марта</v>
      </c>
      <c r="J28" s="48">
        <v>510.06</v>
      </c>
      <c r="K28" s="48"/>
      <c r="L28" s="48"/>
      <c r="M28" s="48"/>
      <c r="N28" s="62"/>
      <c r="O28" s="62"/>
      <c r="P28" s="61">
        <v>45379</v>
      </c>
      <c r="Q28" s="38"/>
    </row>
    <row r="29" spans="1:17" x14ac:dyDescent="0.3">
      <c r="A29" s="44">
        <v>45440</v>
      </c>
      <c r="B29" s="45">
        <f>SUMIF(Вывоз!A:A,'Сводная Вывоз'!A29,Вывоз!F:F)/1000</f>
        <v>0</v>
      </c>
      <c r="C29" s="46">
        <f>COUNTIF(Вывоз!A:A,'Сводная Вывоз'!A29)</f>
        <v>0</v>
      </c>
      <c r="I29" s="61" t="str">
        <f t="shared" si="27"/>
        <v>28 марта</v>
      </c>
      <c r="J29" s="48"/>
      <c r="K29" s="48">
        <f>SUMIFS(Вывоз!F:F,Вывоз!A:A,'Сводная Вывоз'!P29,Вывоз!C:C,"*Лепсари*")/1000</f>
        <v>0</v>
      </c>
      <c r="L29" s="48">
        <v>743.75</v>
      </c>
      <c r="M29" s="48">
        <f t="shared" ref="M29" si="31">SUM(K29:L29)</f>
        <v>743.75</v>
      </c>
      <c r="N29" s="62">
        <f t="shared" ref="N29" si="32">IFERROR(K29/M29,0)</f>
        <v>0</v>
      </c>
      <c r="O29" s="62">
        <f t="shared" ref="O29" si="33">IFERROR(L29/M29,0)</f>
        <v>1</v>
      </c>
      <c r="P29" s="61">
        <v>45379</v>
      </c>
    </row>
    <row r="30" spans="1:17" x14ac:dyDescent="0.3">
      <c r="A30" s="44">
        <v>45441</v>
      </c>
      <c r="B30" s="45">
        <f>SUMIF(Вывоз!A:A,'Сводная Вывоз'!A30,Вывоз!F:F)/1000</f>
        <v>0</v>
      </c>
      <c r="C30" s="46">
        <f>COUNTIF(Вывоз!A:A,'Сводная Вывоз'!A30)</f>
        <v>0</v>
      </c>
      <c r="I30" s="61" t="str">
        <f t="shared" si="27"/>
        <v>29 марта</v>
      </c>
      <c r="J30" s="48">
        <v>773.95</v>
      </c>
      <c r="K30" s="48"/>
      <c r="L30" s="48"/>
      <c r="M30" s="48"/>
      <c r="N30" s="62"/>
      <c r="O30" s="62"/>
      <c r="P30" s="61">
        <v>45380</v>
      </c>
      <c r="Q30" s="38"/>
    </row>
    <row r="31" spans="1:17" x14ac:dyDescent="0.3">
      <c r="A31" s="44">
        <v>45442</v>
      </c>
      <c r="B31" s="45">
        <f>SUMIF(Вывоз!A:A,'Сводная Вывоз'!A31,Вывоз!F:F)/1000</f>
        <v>0</v>
      </c>
      <c r="C31" s="46">
        <f>COUNTIF(Вывоз!A:A,'Сводная Вывоз'!A31)</f>
        <v>0</v>
      </c>
      <c r="I31" s="61" t="str">
        <f t="shared" si="27"/>
        <v>29 марта</v>
      </c>
      <c r="J31" s="48"/>
      <c r="K31" s="48">
        <f>SUMIFS(Вывоз!F:F,Вывоз!A:A,'Сводная Вывоз'!P31,Вывоз!C:C,"*Лепсари*")/1000</f>
        <v>0</v>
      </c>
      <c r="L31" s="48">
        <v>745.55</v>
      </c>
      <c r="M31" s="48">
        <f t="shared" ref="M31" si="34">SUM(K31:L31)</f>
        <v>745.55</v>
      </c>
      <c r="N31" s="62">
        <f t="shared" ref="N31" si="35">IFERROR(K31/M31,0)</f>
        <v>0</v>
      </c>
      <c r="O31" s="62">
        <f t="shared" ref="O31" si="36">IFERROR(L31/M31,0)</f>
        <v>1</v>
      </c>
      <c r="P31" s="61">
        <v>45380</v>
      </c>
    </row>
    <row r="32" spans="1:17" x14ac:dyDescent="0.3">
      <c r="A32" s="44">
        <v>45443</v>
      </c>
      <c r="B32" s="45">
        <f>SUMIF(Вывоз!A:A,'Сводная Вывоз'!A32,Вывоз!F:F)/1000</f>
        <v>0</v>
      </c>
      <c r="C32" s="46">
        <f>COUNTIF(Вывоз!A:A,'Сводная Вывоз'!A32)</f>
        <v>0</v>
      </c>
      <c r="I32" s="61" t="str">
        <f t="shared" si="27"/>
        <v>30 марта</v>
      </c>
      <c r="J32" s="48" t="e">
        <f>VLOOKUP(P32,'Сводная Ввоз'!A:C,2,0)</f>
        <v>#N/A</v>
      </c>
      <c r="K32" s="48"/>
      <c r="L32" s="48"/>
      <c r="M32" s="48"/>
      <c r="N32" s="62"/>
      <c r="O32" s="62"/>
      <c r="P32" s="61">
        <v>45381</v>
      </c>
      <c r="Q32" s="38"/>
    </row>
    <row r="33" spans="1:16" x14ac:dyDescent="0.3">
      <c r="A33" s="40" t="s">
        <v>92</v>
      </c>
      <c r="B33" s="47">
        <f>SUM(B2:B32)</f>
        <v>8416.2000000000007</v>
      </c>
      <c r="C33" s="47">
        <f>AVERAGEIF(C2:C32,"&gt;0",C2:C32)</f>
        <v>25.857142857142858</v>
      </c>
      <c r="I33" s="61" t="str">
        <f t="shared" si="27"/>
        <v>30 марта</v>
      </c>
      <c r="J33" s="48"/>
      <c r="K33" s="48">
        <f>SUMIFS(Вывоз!F:F,Вывоз!A:A,'Сводная Вывоз'!P33,Вывоз!C:C,"*Лепсари*")/1000</f>
        <v>0</v>
      </c>
      <c r="L33" s="48">
        <f>SUMIFS(Вывоз!F:F,Вывоз!A:A,'Сводная Вывоз'!P33,Вывоз!C:C,"*Плант*")/1000</f>
        <v>0</v>
      </c>
      <c r="M33" s="48">
        <f t="shared" ref="M33" si="37">SUM(K33:L33)</f>
        <v>0</v>
      </c>
      <c r="N33" s="62">
        <f t="shared" ref="N33" si="38">IFERROR(K33/M33,0)</f>
        <v>0</v>
      </c>
      <c r="O33" s="62">
        <f t="shared" ref="O33" si="39">IFERROR(L33/M33,0)</f>
        <v>0</v>
      </c>
      <c r="P33" s="61">
        <v>45381</v>
      </c>
    </row>
    <row r="34" spans="1:16" x14ac:dyDescent="0.3">
      <c r="A34" s="65"/>
      <c r="B34" s="66"/>
      <c r="C34" s="66"/>
      <c r="I34" s="61" t="str">
        <f t="shared" si="27"/>
        <v>31 марта</v>
      </c>
      <c r="J34" s="48" t="e">
        <f>VLOOKUP(P34,'Сводная Ввоз'!A:C,2,0)</f>
        <v>#N/A</v>
      </c>
      <c r="K34" s="48"/>
      <c r="L34" s="48"/>
      <c r="M34" s="48"/>
      <c r="N34" s="62"/>
      <c r="O34" s="62"/>
      <c r="P34" s="61">
        <v>45382</v>
      </c>
    </row>
    <row r="35" spans="1:16" x14ac:dyDescent="0.3">
      <c r="A35" s="65"/>
      <c r="B35" s="66"/>
      <c r="C35" s="66"/>
      <c r="I35" s="61" t="str">
        <f t="shared" si="27"/>
        <v>31 марта</v>
      </c>
      <c r="J35" s="48"/>
      <c r="K35" s="48">
        <f>SUMIFS(Вывоз!F:F,Вывоз!A:A,'Сводная Вывоз'!P35,Вывоз!C:C,"*Лепсари*")/1000</f>
        <v>0</v>
      </c>
      <c r="L35" s="48">
        <f>SUMIFS(Вывоз!F:F,Вывоз!A:A,'Сводная Вывоз'!P35,Вывоз!C:C,"*Плант*")/1000</f>
        <v>0</v>
      </c>
      <c r="M35" s="48">
        <f t="shared" ref="M35" si="40">SUM(K35:L35)</f>
        <v>0</v>
      </c>
      <c r="N35" s="62">
        <f t="shared" ref="N35" si="41">IFERROR(K35/M35,0)</f>
        <v>0</v>
      </c>
      <c r="O35" s="62">
        <f t="shared" ref="O35" si="42">IFERROR(L35/M35,0)</f>
        <v>0</v>
      </c>
      <c r="P35" s="61">
        <v>45382</v>
      </c>
    </row>
    <row r="36" spans="1:16" x14ac:dyDescent="0.3">
      <c r="A36" s="65"/>
      <c r="B36" s="66"/>
      <c r="C36" s="66"/>
    </row>
    <row r="37" spans="1:16" x14ac:dyDescent="0.3">
      <c r="A37" s="65"/>
      <c r="B37" s="66"/>
      <c r="C37" s="66"/>
    </row>
    <row r="39" spans="1:16" x14ac:dyDescent="0.3">
      <c r="I39" s="41" t="s">
        <v>1</v>
      </c>
      <c r="J39" s="41" t="s">
        <v>35</v>
      </c>
      <c r="K39" s="41" t="s">
        <v>37</v>
      </c>
      <c r="L39" s="41" t="s">
        <v>36</v>
      </c>
      <c r="M39" s="41" t="s">
        <v>94</v>
      </c>
      <c r="N39" s="41" t="s">
        <v>37</v>
      </c>
      <c r="O39" s="41" t="s">
        <v>36</v>
      </c>
      <c r="P39" s="41"/>
    </row>
    <row r="40" spans="1:16" x14ac:dyDescent="0.3">
      <c r="I40" s="61" t="str">
        <f>LEFT(LOWER(TEXT(P40,"ДД ММММ")),LEN(LOWER(TEXT(P40,"ДД ММММ")))-1)&amp;"я"</f>
        <v>01 мая</v>
      </c>
      <c r="J40" s="48">
        <f>VLOOKUP(P40,'Сводная Ввоз'!A:C,2,0)</f>
        <v>637.25</v>
      </c>
      <c r="K40" s="48"/>
      <c r="L40" s="48"/>
      <c r="M40" s="48"/>
      <c r="N40" s="62"/>
      <c r="O40" s="62"/>
      <c r="P40" s="61">
        <v>45413</v>
      </c>
    </row>
    <row r="41" spans="1:16" x14ac:dyDescent="0.3">
      <c r="I41" s="61" t="str">
        <f t="shared" ref="I41:I73" si="43">LEFT(LOWER(TEXT(P41,"ДД ММММ")),LEN(LOWER(TEXT(P41,"ДД ММММ")))-1)&amp;"я"</f>
        <v>01 мая</v>
      </c>
      <c r="J41" s="48"/>
      <c r="K41" s="48"/>
      <c r="L41" s="48">
        <f>SUMIFS(Вывоз!F:F,Вывоз!A:A,'Сводная Вывоз'!P41,Вывоз!C:C,"*Плант*")/1000</f>
        <v>796.55</v>
      </c>
      <c r="M41" s="48"/>
      <c r="N41" s="62"/>
      <c r="O41" s="62">
        <f>IFERROR(L41/M41,0)</f>
        <v>0</v>
      </c>
      <c r="P41" s="61">
        <v>45413</v>
      </c>
    </row>
    <row r="42" spans="1:16" x14ac:dyDescent="0.3">
      <c r="I42" s="61" t="str">
        <f t="shared" si="43"/>
        <v>02 мая</v>
      </c>
      <c r="J42" s="48">
        <f>VLOOKUP(P42,'Сводная Ввоз'!A:C,2,0)</f>
        <v>644.35</v>
      </c>
      <c r="K42" s="48"/>
      <c r="L42" s="48"/>
      <c r="M42" s="48"/>
      <c r="N42" s="62"/>
      <c r="O42" s="62"/>
      <c r="P42" s="61">
        <v>45414</v>
      </c>
    </row>
    <row r="43" spans="1:16" x14ac:dyDescent="0.3">
      <c r="I43" s="61" t="str">
        <f t="shared" si="43"/>
        <v>02 мая</v>
      </c>
      <c r="J43" s="48"/>
      <c r="K43" s="48"/>
      <c r="L43" s="48">
        <f>SUMIFS(Вывоз!F:F,Вывоз!A:A,'Сводная Вывоз'!P43,Вывоз!C:C,"*Плант*")/1000</f>
        <v>681.6</v>
      </c>
      <c r="M43" s="48"/>
      <c r="N43" s="62">
        <f t="shared" ref="N43" si="44">IFERROR(K43/M43,0)</f>
        <v>0</v>
      </c>
      <c r="O43" s="62">
        <f t="shared" ref="O43" si="45">IFERROR(L43/M43,0)</f>
        <v>0</v>
      </c>
      <c r="P43" s="61">
        <v>45414</v>
      </c>
    </row>
    <row r="44" spans="1:16" x14ac:dyDescent="0.3">
      <c r="A44" s="34" t="s">
        <v>29</v>
      </c>
      <c r="B44" t="s">
        <v>31</v>
      </c>
      <c r="I44" s="61" t="str">
        <f t="shared" si="43"/>
        <v>03 мая</v>
      </c>
      <c r="J44" s="48">
        <v>688.65</v>
      </c>
      <c r="K44" s="48"/>
      <c r="L44" s="48"/>
      <c r="M44" s="48"/>
      <c r="N44" s="62"/>
      <c r="O44" s="62"/>
      <c r="P44" s="61">
        <f t="shared" ref="P44:P73" si="46">P42+1</f>
        <v>45415</v>
      </c>
    </row>
    <row r="45" spans="1:16" x14ac:dyDescent="0.3">
      <c r="A45" s="35">
        <v>45352</v>
      </c>
      <c r="B45" s="23">
        <v>308750</v>
      </c>
      <c r="I45" s="61" t="str">
        <f t="shared" si="43"/>
        <v>03 мая</v>
      </c>
      <c r="J45" s="48"/>
      <c r="K45" s="48"/>
      <c r="L45" s="48">
        <v>623.95000000000005</v>
      </c>
      <c r="M45" s="48"/>
      <c r="N45" s="62">
        <f t="shared" ref="N45" si="47">IFERROR(K45/M45,0)</f>
        <v>0</v>
      </c>
      <c r="O45" s="62">
        <f t="shared" ref="O45" si="48">IFERROR(L45/M45,0)</f>
        <v>0</v>
      </c>
      <c r="P45" s="61">
        <f t="shared" si="46"/>
        <v>45415</v>
      </c>
    </row>
    <row r="46" spans="1:16" x14ac:dyDescent="0.3">
      <c r="A46" s="39" t="s">
        <v>79</v>
      </c>
      <c r="B46" s="23">
        <v>131050</v>
      </c>
      <c r="I46" s="61" t="str">
        <f t="shared" si="43"/>
        <v>04 мая</v>
      </c>
      <c r="J46" s="48">
        <f>VLOOKUP(P46,'Сводная Ввоз'!A:C,2,0)</f>
        <v>588.9</v>
      </c>
      <c r="K46" s="48"/>
      <c r="L46" s="48"/>
      <c r="M46" s="48"/>
      <c r="N46" s="62"/>
      <c r="O46" s="62"/>
      <c r="P46" s="61">
        <f t="shared" si="46"/>
        <v>45416</v>
      </c>
    </row>
    <row r="47" spans="1:16" x14ac:dyDescent="0.3">
      <c r="A47" s="39" t="s">
        <v>76</v>
      </c>
      <c r="B47" s="23">
        <v>177700</v>
      </c>
      <c r="I47" s="61" t="str">
        <f t="shared" si="43"/>
        <v>04 мая</v>
      </c>
      <c r="J47" s="48"/>
      <c r="K47" s="48"/>
      <c r="L47" s="48">
        <v>584.1</v>
      </c>
      <c r="M47" s="48"/>
      <c r="N47" s="62">
        <f t="shared" ref="N47" si="49">IFERROR(K47/M47,0)</f>
        <v>0</v>
      </c>
      <c r="O47" s="62">
        <f t="shared" ref="O47" si="50">IFERROR(L47/M47,0)</f>
        <v>0</v>
      </c>
      <c r="P47" s="61">
        <f t="shared" si="46"/>
        <v>45416</v>
      </c>
    </row>
    <row r="48" spans="1:16" x14ac:dyDescent="0.3">
      <c r="A48" s="35">
        <v>45353</v>
      </c>
      <c r="B48" s="23">
        <v>634700</v>
      </c>
      <c r="I48" s="61" t="str">
        <f t="shared" si="43"/>
        <v>05 мая</v>
      </c>
      <c r="J48" s="48">
        <f>VLOOKUP(P48,'Сводная Ввоз'!A:C,2,0)</f>
        <v>517.5</v>
      </c>
      <c r="K48" s="48"/>
      <c r="L48" s="48"/>
      <c r="M48" s="48"/>
      <c r="N48" s="62"/>
      <c r="O48" s="62"/>
      <c r="P48" s="61">
        <f t="shared" si="46"/>
        <v>45417</v>
      </c>
    </row>
    <row r="49" spans="1:16" x14ac:dyDescent="0.3">
      <c r="A49" s="39" t="s">
        <v>79</v>
      </c>
      <c r="B49" s="23">
        <v>400200</v>
      </c>
      <c r="I49" s="61" t="str">
        <f t="shared" si="43"/>
        <v>05 мая</v>
      </c>
      <c r="J49" s="48"/>
      <c r="K49" s="48">
        <f>SUMIFS(Вывоз!F:F,Вывоз!A:A,'Сводная Вывоз'!P49,Вывоз!C:C,"*Лепсари*")/1000</f>
        <v>0</v>
      </c>
      <c r="L49" s="48">
        <f>SUMIFS(Вывоз!F:F,Вывоз!A:A,'Сводная Вывоз'!P49,Вывоз!C:C,"*Плант*")/1000</f>
        <v>598.95000000000005</v>
      </c>
      <c r="M49" s="48"/>
      <c r="N49" s="62">
        <f t="shared" ref="N49" si="51">IFERROR(K49/M49,0)</f>
        <v>0</v>
      </c>
      <c r="O49" s="62">
        <f t="shared" ref="O49" si="52">IFERROR(L49/M49,0)</f>
        <v>0</v>
      </c>
      <c r="P49" s="61">
        <f t="shared" si="46"/>
        <v>45417</v>
      </c>
    </row>
    <row r="50" spans="1:16" x14ac:dyDescent="0.3">
      <c r="A50" s="39" t="s">
        <v>76</v>
      </c>
      <c r="B50" s="23">
        <v>234500</v>
      </c>
      <c r="I50" s="61" t="str">
        <f t="shared" si="43"/>
        <v>06 мая</v>
      </c>
      <c r="J50" s="48">
        <f>VLOOKUP(P50,'Сводная Ввоз'!A:C,2,0)</f>
        <v>696.05</v>
      </c>
      <c r="K50" s="48"/>
      <c r="L50" s="48"/>
      <c r="M50" s="48"/>
      <c r="N50" s="62"/>
      <c r="O50" s="62"/>
      <c r="P50" s="61">
        <f t="shared" si="46"/>
        <v>45418</v>
      </c>
    </row>
    <row r="51" spans="1:16" x14ac:dyDescent="0.3">
      <c r="A51" s="35">
        <v>45354</v>
      </c>
      <c r="B51" s="23">
        <v>746450</v>
      </c>
      <c r="I51" s="61" t="str">
        <f t="shared" si="43"/>
        <v>06 мая</v>
      </c>
      <c r="J51" s="48"/>
      <c r="K51" s="48">
        <f>SUMIFS(Вывоз!F:F,Вывоз!A:A,'Сводная Вывоз'!P51,Вывоз!C:C,"*Лепсари*")/1000</f>
        <v>0</v>
      </c>
      <c r="L51" s="48">
        <f>SUMIFS(Вывоз!F:F,Вывоз!A:A,'Сводная Вывоз'!P51,Вывоз!C:C,"*Плант*")/1000</f>
        <v>617.20000000000005</v>
      </c>
      <c r="M51" s="48"/>
      <c r="N51" s="62">
        <f t="shared" ref="N51" si="53">IFERROR(K51/M51,0)</f>
        <v>0</v>
      </c>
      <c r="O51" s="62">
        <f t="shared" ref="O51" si="54">IFERROR(L51/M51,0)</f>
        <v>0</v>
      </c>
      <c r="P51" s="61">
        <f t="shared" si="46"/>
        <v>45418</v>
      </c>
    </row>
    <row r="52" spans="1:16" x14ac:dyDescent="0.3">
      <c r="A52" s="39" t="s">
        <v>79</v>
      </c>
      <c r="B52" s="23">
        <v>430600</v>
      </c>
      <c r="I52" s="61" t="str">
        <f t="shared" si="43"/>
        <v>07 мая</v>
      </c>
      <c r="J52" s="48">
        <f>VLOOKUP(P52,'Сводная Ввоз'!A:C,2,0)</f>
        <v>530.6</v>
      </c>
      <c r="K52" s="48"/>
      <c r="L52" s="48"/>
      <c r="M52" s="48"/>
      <c r="N52" s="62"/>
      <c r="O52" s="62"/>
      <c r="P52" s="61">
        <f t="shared" si="46"/>
        <v>45419</v>
      </c>
    </row>
    <row r="53" spans="1:16" x14ac:dyDescent="0.3">
      <c r="A53" s="39" t="s">
        <v>76</v>
      </c>
      <c r="B53" s="23">
        <v>315850</v>
      </c>
      <c r="I53" s="61" t="str">
        <f t="shared" si="43"/>
        <v>07 мая</v>
      </c>
      <c r="J53" s="48"/>
      <c r="K53" s="48">
        <f>SUMIFS(Вывоз!F:F,Вывоз!A:A,'Сводная Вывоз'!P53,Вывоз!C:C,"*Лепсари*")/1000</f>
        <v>0</v>
      </c>
      <c r="L53" s="48">
        <f>SUMIFS(Вывоз!F:F,Вывоз!A:A,'Сводная Вывоз'!P53,Вывоз!C:C,"*Плант*")/1000</f>
        <v>630.54999999999995</v>
      </c>
      <c r="M53" s="48"/>
      <c r="N53" s="62">
        <f t="shared" ref="N53" si="55">IFERROR(K53/M53,0)</f>
        <v>0</v>
      </c>
      <c r="O53" s="62">
        <f t="shared" ref="O53" si="56">IFERROR(L53/M53,0)</f>
        <v>0</v>
      </c>
      <c r="P53" s="61">
        <f t="shared" si="46"/>
        <v>45419</v>
      </c>
    </row>
    <row r="54" spans="1:16" x14ac:dyDescent="0.3">
      <c r="A54" s="35">
        <v>45355</v>
      </c>
      <c r="B54" s="23">
        <v>328400</v>
      </c>
      <c r="I54" s="61" t="str">
        <f t="shared" si="43"/>
        <v>08 мая</v>
      </c>
      <c r="J54" s="48">
        <v>665.8</v>
      </c>
      <c r="K54" s="48"/>
      <c r="L54" s="48"/>
      <c r="M54" s="48"/>
      <c r="N54" s="62"/>
      <c r="O54" s="62"/>
      <c r="P54" s="61">
        <f t="shared" si="46"/>
        <v>45420</v>
      </c>
    </row>
    <row r="55" spans="1:16" x14ac:dyDescent="0.3">
      <c r="A55" s="39" t="s">
        <v>79</v>
      </c>
      <c r="B55" s="23">
        <v>220650</v>
      </c>
      <c r="I55" s="61" t="str">
        <f t="shared" si="43"/>
        <v>08 мая</v>
      </c>
      <c r="J55" s="48"/>
      <c r="K55" s="48">
        <f>SUMIFS(Вывоз!F:F,Вывоз!A:A,'Сводная Вывоз'!P55,Вывоз!C:C,"*Лепсари*")/1000</f>
        <v>0</v>
      </c>
      <c r="L55" s="48">
        <v>467.45</v>
      </c>
      <c r="M55" s="48"/>
      <c r="N55" s="62">
        <f t="shared" ref="N55" si="57">IFERROR(K55/M55,0)</f>
        <v>0</v>
      </c>
      <c r="O55" s="62">
        <f t="shared" ref="O55" si="58">IFERROR(L55/M55,0)</f>
        <v>0</v>
      </c>
      <c r="P55" s="61">
        <f t="shared" si="46"/>
        <v>45420</v>
      </c>
    </row>
    <row r="56" spans="1:16" x14ac:dyDescent="0.3">
      <c r="A56" s="39" t="s">
        <v>76</v>
      </c>
      <c r="B56" s="23">
        <v>107750</v>
      </c>
      <c r="I56" s="61" t="str">
        <f t="shared" si="43"/>
        <v>09 мая</v>
      </c>
      <c r="J56" s="48">
        <v>561.1</v>
      </c>
      <c r="K56" s="48"/>
      <c r="L56" s="48"/>
      <c r="M56" s="48"/>
      <c r="N56" s="62"/>
      <c r="O56" s="62"/>
      <c r="P56" s="61">
        <f t="shared" si="46"/>
        <v>45421</v>
      </c>
    </row>
    <row r="57" spans="1:16" x14ac:dyDescent="0.3">
      <c r="A57" s="35">
        <v>45356</v>
      </c>
      <c r="B57" s="23">
        <v>449450</v>
      </c>
      <c r="I57" s="61" t="str">
        <f t="shared" si="43"/>
        <v>09 мая</v>
      </c>
      <c r="J57" s="48"/>
      <c r="L57" s="48">
        <v>367.75</v>
      </c>
      <c r="M57" s="48"/>
      <c r="N57" s="62">
        <f>IFERROR(L57/M57,0)</f>
        <v>0</v>
      </c>
      <c r="O57" s="62">
        <f>IFERROR(#REF!/M57,0)</f>
        <v>0</v>
      </c>
      <c r="P57" s="61">
        <f t="shared" si="46"/>
        <v>45421</v>
      </c>
    </row>
    <row r="58" spans="1:16" x14ac:dyDescent="0.3">
      <c r="A58" s="39" t="s">
        <v>79</v>
      </c>
      <c r="B58" s="23">
        <v>195750</v>
      </c>
      <c r="I58" s="61" t="str">
        <f t="shared" si="43"/>
        <v>10 мая</v>
      </c>
      <c r="J58" s="48">
        <v>554.95000000000005</v>
      </c>
      <c r="K58" s="48"/>
      <c r="L58" s="48"/>
      <c r="M58" s="48"/>
      <c r="N58" s="62"/>
      <c r="O58" s="62"/>
      <c r="P58" s="61">
        <f t="shared" si="46"/>
        <v>45422</v>
      </c>
    </row>
    <row r="59" spans="1:16" x14ac:dyDescent="0.3">
      <c r="A59" s="39" t="s">
        <v>76</v>
      </c>
      <c r="B59" s="23">
        <v>253700</v>
      </c>
      <c r="I59" s="61" t="str">
        <f t="shared" si="43"/>
        <v>10 мая</v>
      </c>
      <c r="J59" s="48"/>
      <c r="K59" s="48"/>
      <c r="L59" s="48">
        <v>843</v>
      </c>
      <c r="M59" s="48"/>
      <c r="N59" s="62">
        <f t="shared" ref="N59" si="59">IFERROR(K59/M59,0)</f>
        <v>0</v>
      </c>
      <c r="O59" s="62">
        <f t="shared" ref="O59" si="60">IFERROR(L59/M59,0)</f>
        <v>0</v>
      </c>
      <c r="P59" s="61">
        <f t="shared" si="46"/>
        <v>45422</v>
      </c>
    </row>
    <row r="60" spans="1:16" x14ac:dyDescent="0.3">
      <c r="A60" s="63" t="s">
        <v>39</v>
      </c>
      <c r="B60" s="23"/>
      <c r="I60" s="61" t="str">
        <f t="shared" si="43"/>
        <v>11 мая</v>
      </c>
      <c r="J60" s="48">
        <f>VLOOKUP(P60,'Сводная Ввоз'!A:C,2,0)</f>
        <v>460.65</v>
      </c>
      <c r="K60" s="48"/>
      <c r="L60" s="48"/>
      <c r="M60" s="48"/>
      <c r="N60" s="62"/>
      <c r="O60" s="62"/>
      <c r="P60" s="61">
        <f t="shared" si="46"/>
        <v>45423</v>
      </c>
    </row>
    <row r="61" spans="1:16" x14ac:dyDescent="0.3">
      <c r="A61" s="39" t="s">
        <v>39</v>
      </c>
      <c r="B61" s="23"/>
      <c r="I61" s="61" t="str">
        <f t="shared" si="43"/>
        <v>11 мая</v>
      </c>
      <c r="J61" s="48"/>
      <c r="K61" s="48">
        <f>SUMIFS(Вывоз!F:F,Вывоз!A:A,'Сводная Вывоз'!P61,Вывоз!C:C,"*Лепсари*")/1000</f>
        <v>0</v>
      </c>
      <c r="L61" s="48">
        <f>SUMIFS(Вывоз!F:F,Вывоз!A:A,'Сводная Вывоз'!P61,Вывоз!C:C,"*Плант*")/1000</f>
        <v>552.45000000000005</v>
      </c>
      <c r="M61" s="48"/>
      <c r="N61" s="62">
        <f t="shared" ref="N61" si="61">IFERROR(K61/M61,0)</f>
        <v>0</v>
      </c>
      <c r="O61" s="62">
        <f t="shared" ref="O61" si="62">IFERROR(L61/M61,0)</f>
        <v>0</v>
      </c>
      <c r="P61" s="61">
        <f t="shared" si="46"/>
        <v>45423</v>
      </c>
    </row>
    <row r="62" spans="1:16" x14ac:dyDescent="0.3">
      <c r="A62" s="63" t="s">
        <v>30</v>
      </c>
      <c r="B62" s="23">
        <v>2467750</v>
      </c>
      <c r="I62" s="61" t="str">
        <f t="shared" si="43"/>
        <v>12 мая</v>
      </c>
      <c r="J62" s="48">
        <f>VLOOKUP(P62,'Сводная Ввоз'!A:C,2,0)</f>
        <v>436.4</v>
      </c>
      <c r="K62" s="48"/>
      <c r="L62" s="48"/>
      <c r="M62" s="48"/>
      <c r="N62" s="62"/>
      <c r="O62" s="62"/>
      <c r="P62" s="61">
        <f t="shared" si="46"/>
        <v>45424</v>
      </c>
    </row>
    <row r="63" spans="1:16" x14ac:dyDescent="0.3">
      <c r="B63" s="23"/>
      <c r="I63" s="61" t="str">
        <f t="shared" si="43"/>
        <v>12 мая</v>
      </c>
      <c r="J63" s="48"/>
      <c r="K63" s="48">
        <f>SUMIFS(Вывоз!F:F,Вывоз!A:A,'Сводная Вывоз'!P63,Вывоз!C:C,"*Лепсари*")/1000</f>
        <v>0</v>
      </c>
      <c r="L63" s="48">
        <f>SUMIFS(Вывоз!F:F,Вывоз!A:A,'Сводная Вывоз'!P63,Вывоз!C:C,"*Плант*")/1000</f>
        <v>855.5</v>
      </c>
      <c r="M63" s="48"/>
      <c r="N63" s="62">
        <f t="shared" ref="N63" si="63">IFERROR(K63/M63,0)</f>
        <v>0</v>
      </c>
      <c r="O63" s="62">
        <f t="shared" ref="O63" si="64">IFERROR(L63/M63,0)</f>
        <v>0</v>
      </c>
      <c r="P63" s="61">
        <f t="shared" si="46"/>
        <v>45424</v>
      </c>
    </row>
    <row r="64" spans="1:16" x14ac:dyDescent="0.3">
      <c r="B64" s="23"/>
      <c r="I64" s="61" t="str">
        <f t="shared" si="43"/>
        <v>13 мая</v>
      </c>
      <c r="J64" s="48">
        <f>VLOOKUP(P64,'Сводная Ввоз'!A:C,2,0)</f>
        <v>724.7</v>
      </c>
      <c r="K64" s="48"/>
      <c r="L64" s="48"/>
      <c r="M64" s="48"/>
      <c r="N64" s="62"/>
      <c r="O64" s="62"/>
      <c r="P64" s="61">
        <f t="shared" si="46"/>
        <v>45425</v>
      </c>
    </row>
    <row r="65" spans="2:16" x14ac:dyDescent="0.3">
      <c r="B65" s="23"/>
      <c r="I65" s="61" t="str">
        <f t="shared" si="43"/>
        <v>13 мая</v>
      </c>
      <c r="J65" s="48"/>
      <c r="K65" s="48">
        <f>SUMIFS(Вывоз!F:F,Вывоз!A:A,'Сводная Вывоз'!P65,Вывоз!C:C,"*Лепсари*")/1000</f>
        <v>0</v>
      </c>
      <c r="L65" s="48">
        <f>SUMIFS(Вывоз!F:F,Вывоз!A:A,'Сводная Вывоз'!P65,Вывоз!C:C,"*Плант*")/1000</f>
        <v>422.75</v>
      </c>
      <c r="M65" s="48">
        <f t="shared" ref="M65" si="65">SUM(K65:L65)</f>
        <v>422.75</v>
      </c>
      <c r="N65" s="62">
        <f t="shared" ref="N65" si="66">IFERROR(K65/M65,0)</f>
        <v>0</v>
      </c>
      <c r="O65" s="62">
        <f t="shared" ref="O65" si="67">IFERROR(L65/M65,0)</f>
        <v>1</v>
      </c>
      <c r="P65" s="61">
        <f t="shared" si="46"/>
        <v>45425</v>
      </c>
    </row>
    <row r="66" spans="2:16" x14ac:dyDescent="0.3">
      <c r="B66" s="23"/>
      <c r="I66" s="61" t="str">
        <f t="shared" si="43"/>
        <v>14 мая</v>
      </c>
      <c r="J66" s="48">
        <f>VLOOKUP(P66,'Сводная Ввоз'!A:C,2,0)</f>
        <v>519.4</v>
      </c>
      <c r="K66" s="48"/>
      <c r="L66" s="48"/>
      <c r="M66" s="48"/>
      <c r="N66" s="62"/>
      <c r="O66" s="62"/>
      <c r="P66" s="61">
        <f t="shared" si="46"/>
        <v>45426</v>
      </c>
    </row>
    <row r="67" spans="2:16" x14ac:dyDescent="0.3">
      <c r="B67" s="23"/>
      <c r="I67" s="61" t="str">
        <f t="shared" si="43"/>
        <v>14 мая</v>
      </c>
      <c r="J67" s="48"/>
      <c r="K67" s="48">
        <f>SUMIFS(Вывоз!F:F,Вывоз!A:A,'Сводная Вывоз'!P67,Вывоз!C:C,"*Лепсари*")/1000</f>
        <v>0</v>
      </c>
      <c r="L67" s="48">
        <f>SUMIFS(Вывоз!F:F,Вывоз!A:A,'Сводная Вывоз'!P67,Вывоз!C:C,"*Плант*")/1000</f>
        <v>374.4</v>
      </c>
      <c r="M67" s="48">
        <f t="shared" ref="M67" si="68">SUM(K67:L67)</f>
        <v>374.4</v>
      </c>
      <c r="N67" s="62">
        <f t="shared" ref="N67" si="69">IFERROR(K67/M67,0)</f>
        <v>0</v>
      </c>
      <c r="O67" s="62">
        <f t="shared" ref="O67" si="70">IFERROR(L67/M67,0)</f>
        <v>1</v>
      </c>
      <c r="P67" s="61">
        <f t="shared" si="46"/>
        <v>45426</v>
      </c>
    </row>
    <row r="68" spans="2:16" x14ac:dyDescent="0.3">
      <c r="I68" s="61" t="str">
        <f t="shared" si="43"/>
        <v>15 мая</v>
      </c>
      <c r="J68" s="48">
        <f>VLOOKUP(P68,'Сводная Ввоз'!A:C,2,0)</f>
        <v>0</v>
      </c>
      <c r="K68" s="48"/>
      <c r="L68" s="48"/>
      <c r="M68" s="48"/>
      <c r="N68" s="62"/>
      <c r="O68" s="62"/>
      <c r="P68" s="61">
        <f t="shared" si="46"/>
        <v>45427</v>
      </c>
    </row>
    <row r="69" spans="2:16" x14ac:dyDescent="0.3">
      <c r="I69" s="61" t="str">
        <f t="shared" si="43"/>
        <v>15 мая</v>
      </c>
      <c r="J69" s="48"/>
      <c r="K69" s="48">
        <f>SUMIFS(Вывоз!F:F,Вывоз!A:A,'Сводная Вывоз'!P69,Вывоз!C:C,"*Лепсари*")/1000</f>
        <v>0</v>
      </c>
      <c r="L69" s="48">
        <f>SUMIFS(Вывоз!F:F,Вывоз!A:A,'Сводная Вывоз'!P69,Вывоз!C:C,"*Плант*")/1000</f>
        <v>0</v>
      </c>
      <c r="M69" s="48">
        <f t="shared" ref="M69" si="71">SUM(K69:L69)</f>
        <v>0</v>
      </c>
      <c r="N69" s="62">
        <f t="shared" ref="N69" si="72">IFERROR(K69/M69,0)</f>
        <v>0</v>
      </c>
      <c r="O69" s="62">
        <f t="shared" ref="O69" si="73">IFERROR(L69/M69,0)</f>
        <v>0</v>
      </c>
      <c r="P69" s="61">
        <f t="shared" si="46"/>
        <v>45427</v>
      </c>
    </row>
    <row r="70" spans="2:16" x14ac:dyDescent="0.3">
      <c r="I70" s="61" t="str">
        <f t="shared" si="43"/>
        <v>16 мая</v>
      </c>
      <c r="J70" s="48">
        <f>VLOOKUP(P70,'Сводная Ввоз'!A:C,2,0)</f>
        <v>0</v>
      </c>
      <c r="K70" s="48"/>
      <c r="L70" s="48"/>
      <c r="M70" s="48"/>
      <c r="N70" s="62"/>
      <c r="O70" s="62"/>
      <c r="P70" s="61">
        <f t="shared" si="46"/>
        <v>45428</v>
      </c>
    </row>
    <row r="71" spans="2:16" x14ac:dyDescent="0.3">
      <c r="I71" s="61" t="str">
        <f t="shared" si="43"/>
        <v>16 мая</v>
      </c>
      <c r="J71" s="48"/>
      <c r="K71" s="48">
        <f>SUMIFS(Вывоз!F:F,Вывоз!A:A,'Сводная Вывоз'!P71,Вывоз!C:C,"*Лепсари*")/1000</f>
        <v>0</v>
      </c>
      <c r="L71" s="48">
        <f>SUMIFS(Вывоз!F:F,Вывоз!A:A,'Сводная Вывоз'!P71,Вывоз!C:C,"*Плант*")/1000</f>
        <v>0</v>
      </c>
      <c r="M71" s="48">
        <f t="shared" ref="M71" si="74">SUM(K71:L71)</f>
        <v>0</v>
      </c>
      <c r="N71" s="62">
        <f t="shared" ref="N71" si="75">IFERROR(K71/M71,0)</f>
        <v>0</v>
      </c>
      <c r="O71" s="62">
        <f t="shared" ref="O71" si="76">IFERROR(L71/M71,0)</f>
        <v>0</v>
      </c>
      <c r="P71" s="61">
        <f t="shared" si="46"/>
        <v>45428</v>
      </c>
    </row>
    <row r="72" spans="2:16" x14ac:dyDescent="0.3">
      <c r="I72" s="61" t="str">
        <f t="shared" si="43"/>
        <v>17 мая</v>
      </c>
      <c r="J72" s="48">
        <f>VLOOKUP(P72,'Сводная Ввоз'!A:C,2,0)</f>
        <v>0</v>
      </c>
      <c r="K72" s="48"/>
      <c r="L72" s="48"/>
      <c r="M72" s="48"/>
      <c r="N72" s="62"/>
      <c r="O72" s="62"/>
      <c r="P72" s="61">
        <f t="shared" si="46"/>
        <v>45429</v>
      </c>
    </row>
    <row r="73" spans="2:16" x14ac:dyDescent="0.3">
      <c r="I73" s="61" t="str">
        <f t="shared" si="43"/>
        <v>17 мая</v>
      </c>
      <c r="J73" s="48"/>
      <c r="K73" s="48">
        <f>SUMIFS(Вывоз!F:F,Вывоз!A:A,'Сводная Вывоз'!P73,Вывоз!C:C,"*Лепсари*")/1000</f>
        <v>0</v>
      </c>
      <c r="L73" s="48">
        <f>SUMIFS(Вывоз!F:F,Вывоз!A:A,'Сводная Вывоз'!P73,Вывоз!C:C,"*Плант*")/1000</f>
        <v>0</v>
      </c>
      <c r="M73" s="48">
        <f t="shared" ref="M73" si="77">SUM(K73:L73)</f>
        <v>0</v>
      </c>
      <c r="N73" s="62">
        <f t="shared" ref="N73" si="78">IFERROR(K73/M73,0)</f>
        <v>0</v>
      </c>
      <c r="O73" s="62">
        <f t="shared" ref="O73" si="79">IFERROR(L73/M73,0)</f>
        <v>0</v>
      </c>
      <c r="P73" s="61">
        <f t="shared" si="46"/>
        <v>45429</v>
      </c>
    </row>
  </sheetData>
  <phoneticPr fontId="9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3:D10"/>
  <sheetViews>
    <sheetView workbookViewId="0">
      <selection activeCell="B7" sqref="B7"/>
    </sheetView>
  </sheetViews>
  <sheetFormatPr defaultRowHeight="14.4" x14ac:dyDescent="0.3"/>
  <cols>
    <col min="1" max="1" width="17.33203125" bestFit="1" customWidth="1"/>
    <col min="2" max="2" width="22.6640625" bestFit="1" customWidth="1"/>
  </cols>
  <sheetData>
    <row r="3" spans="1:4" x14ac:dyDescent="0.3">
      <c r="A3" s="34" t="s">
        <v>29</v>
      </c>
      <c r="B3" t="s">
        <v>38</v>
      </c>
    </row>
    <row r="4" spans="1:4" x14ac:dyDescent="0.3">
      <c r="A4" s="35" t="s">
        <v>39</v>
      </c>
      <c r="D4">
        <f>AVERAGE(C:C)</f>
        <v>73</v>
      </c>
    </row>
    <row r="5" spans="1:4" x14ac:dyDescent="0.3">
      <c r="A5" s="35">
        <v>45352</v>
      </c>
      <c r="B5">
        <v>84</v>
      </c>
      <c r="C5">
        <v>84</v>
      </c>
    </row>
    <row r="6" spans="1:4" x14ac:dyDescent="0.3">
      <c r="A6" s="35">
        <v>45353</v>
      </c>
      <c r="B6">
        <v>72</v>
      </c>
      <c r="C6">
        <v>72</v>
      </c>
    </row>
    <row r="7" spans="1:4" x14ac:dyDescent="0.3">
      <c r="A7" s="35">
        <v>45354</v>
      </c>
      <c r="B7">
        <v>63</v>
      </c>
      <c r="C7">
        <v>63</v>
      </c>
    </row>
    <row r="8" spans="1:4" x14ac:dyDescent="0.3">
      <c r="A8" s="35">
        <v>45355</v>
      </c>
      <c r="B8">
        <v>122</v>
      </c>
    </row>
    <row r="9" spans="1:4" x14ac:dyDescent="0.3">
      <c r="A9" s="35">
        <v>45356</v>
      </c>
      <c r="B9">
        <v>90</v>
      </c>
    </row>
    <row r="10" spans="1:4" x14ac:dyDescent="0.3">
      <c r="A10" s="35" t="s">
        <v>30</v>
      </c>
      <c r="B10">
        <v>431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A3:D10"/>
  <sheetViews>
    <sheetView workbookViewId="0">
      <selection activeCell="B7" sqref="B7"/>
    </sheetView>
  </sheetViews>
  <sheetFormatPr defaultRowHeight="14.4" x14ac:dyDescent="0.3"/>
  <cols>
    <col min="1" max="1" width="17.33203125" bestFit="1" customWidth="1"/>
    <col min="2" max="2" width="22.6640625" bestFit="1" customWidth="1"/>
  </cols>
  <sheetData>
    <row r="3" spans="1:4" x14ac:dyDescent="0.3">
      <c r="A3" s="34" t="s">
        <v>29</v>
      </c>
      <c r="B3" t="s">
        <v>38</v>
      </c>
    </row>
    <row r="4" spans="1:4" x14ac:dyDescent="0.3">
      <c r="A4" s="35" t="s">
        <v>39</v>
      </c>
      <c r="D4">
        <f>AVERAGE(C:C)</f>
        <v>22</v>
      </c>
    </row>
    <row r="5" spans="1:4" x14ac:dyDescent="0.3">
      <c r="A5" s="35">
        <v>45352</v>
      </c>
      <c r="B5">
        <v>12</v>
      </c>
      <c r="C5">
        <v>12</v>
      </c>
    </row>
    <row r="6" spans="1:4" x14ac:dyDescent="0.3">
      <c r="A6" s="35">
        <v>45353</v>
      </c>
      <c r="B6">
        <v>25</v>
      </c>
      <c r="C6">
        <v>25</v>
      </c>
    </row>
    <row r="7" spans="1:4" x14ac:dyDescent="0.3">
      <c r="A7" s="35">
        <v>45354</v>
      </c>
      <c r="B7">
        <v>29</v>
      </c>
      <c r="C7">
        <v>29</v>
      </c>
    </row>
    <row r="8" spans="1:4" x14ac:dyDescent="0.3">
      <c r="A8" s="35">
        <v>45355</v>
      </c>
      <c r="B8">
        <v>13</v>
      </c>
    </row>
    <row r="9" spans="1:4" x14ac:dyDescent="0.3">
      <c r="A9" s="35">
        <v>45356</v>
      </c>
      <c r="B9">
        <v>19</v>
      </c>
    </row>
    <row r="10" spans="1:4" x14ac:dyDescent="0.3">
      <c r="A10" s="35" t="s">
        <v>30</v>
      </c>
      <c r="B10">
        <v>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G1474"/>
  <sheetViews>
    <sheetView workbookViewId="0">
      <selection activeCell="A2" sqref="A2:G1474"/>
    </sheetView>
  </sheetViews>
  <sheetFormatPr defaultColWidth="9.109375" defaultRowHeight="14.4" x14ac:dyDescent="0.3"/>
  <cols>
    <col min="1" max="1" width="10.109375" style="59" bestFit="1" customWidth="1"/>
    <col min="2" max="2" width="9.109375" style="55" bestFit="1" customWidth="1"/>
    <col min="3" max="3" width="10.109375" style="55" bestFit="1" customWidth="1"/>
    <col min="4" max="4" width="19.5546875" style="55" bestFit="1" customWidth="1"/>
    <col min="5" max="5" width="15.88671875" style="60" bestFit="1" customWidth="1"/>
    <col min="6" max="6" width="17.33203125" style="60" bestFit="1" customWidth="1"/>
    <col min="7" max="7" width="15" style="60" bestFit="1" customWidth="1"/>
    <col min="8" max="16384" width="9.109375" style="55"/>
  </cols>
  <sheetData>
    <row r="1" spans="1:7" x14ac:dyDescent="0.3">
      <c r="A1" s="52" t="s">
        <v>1</v>
      </c>
      <c r="B1" s="53" t="s">
        <v>16</v>
      </c>
      <c r="C1" s="53" t="s">
        <v>17</v>
      </c>
      <c r="D1" s="53" t="s">
        <v>18</v>
      </c>
      <c r="E1" s="54" t="s">
        <v>19</v>
      </c>
      <c r="F1" s="54" t="s">
        <v>20</v>
      </c>
      <c r="G1" s="54" t="s">
        <v>21</v>
      </c>
    </row>
    <row r="2" spans="1:7" x14ac:dyDescent="0.3">
      <c r="A2" s="56">
        <v>45413</v>
      </c>
      <c r="B2" s="57">
        <v>7.28</v>
      </c>
      <c r="C2" s="57" t="s">
        <v>40</v>
      </c>
      <c r="D2" s="57" t="s">
        <v>41</v>
      </c>
      <c r="E2" s="58">
        <v>1100</v>
      </c>
      <c r="F2" s="58">
        <v>7700</v>
      </c>
      <c r="G2" s="58">
        <v>6600</v>
      </c>
    </row>
    <row r="3" spans="1:7" x14ac:dyDescent="0.3">
      <c r="A3" s="56">
        <v>45413</v>
      </c>
      <c r="B3" s="57">
        <v>7.42</v>
      </c>
      <c r="C3" s="57" t="s">
        <v>45</v>
      </c>
      <c r="D3" s="57" t="s">
        <v>41</v>
      </c>
      <c r="E3" s="58">
        <v>2650</v>
      </c>
      <c r="F3" s="58">
        <v>7850</v>
      </c>
      <c r="G3" s="58">
        <v>5200</v>
      </c>
    </row>
    <row r="4" spans="1:7" x14ac:dyDescent="0.3">
      <c r="A4" s="56">
        <v>45413</v>
      </c>
      <c r="B4" s="57">
        <v>7.52</v>
      </c>
      <c r="C4" s="57" t="s">
        <v>117</v>
      </c>
      <c r="D4" s="57" t="s">
        <v>41</v>
      </c>
      <c r="E4" s="58">
        <v>2000</v>
      </c>
      <c r="F4" s="58">
        <v>17650</v>
      </c>
      <c r="G4" s="58">
        <v>15650</v>
      </c>
    </row>
    <row r="5" spans="1:7" x14ac:dyDescent="0.3">
      <c r="A5" s="56">
        <v>45413</v>
      </c>
      <c r="B5" s="57">
        <v>8.1300000000000008</v>
      </c>
      <c r="C5" s="57" t="s">
        <v>47</v>
      </c>
      <c r="D5" s="57" t="s">
        <v>41</v>
      </c>
      <c r="E5" s="58">
        <v>2600</v>
      </c>
      <c r="F5" s="58">
        <v>11600</v>
      </c>
      <c r="G5" s="58">
        <v>9000</v>
      </c>
    </row>
    <row r="6" spans="1:7" x14ac:dyDescent="0.3">
      <c r="A6" s="56">
        <v>45413</v>
      </c>
      <c r="B6" s="57">
        <v>8.3699999999999992</v>
      </c>
      <c r="C6" s="57" t="s">
        <v>74</v>
      </c>
      <c r="D6" s="57" t="s">
        <v>41</v>
      </c>
      <c r="E6" s="58">
        <v>2450</v>
      </c>
      <c r="F6" s="58">
        <v>11600</v>
      </c>
      <c r="G6" s="58">
        <v>9150</v>
      </c>
    </row>
    <row r="7" spans="1:7" x14ac:dyDescent="0.3">
      <c r="A7" s="56">
        <v>45413</v>
      </c>
      <c r="B7" s="57">
        <v>8.41</v>
      </c>
      <c r="C7" s="57" t="s">
        <v>97</v>
      </c>
      <c r="D7" s="57" t="s">
        <v>43</v>
      </c>
      <c r="E7" s="58">
        <v>2950</v>
      </c>
      <c r="F7" s="58">
        <v>8500</v>
      </c>
      <c r="G7" s="58">
        <v>5550</v>
      </c>
    </row>
    <row r="8" spans="1:7" x14ac:dyDescent="0.3">
      <c r="A8" s="56">
        <v>45413</v>
      </c>
      <c r="B8" s="57">
        <v>8.42</v>
      </c>
      <c r="C8" s="57" t="s">
        <v>40</v>
      </c>
      <c r="D8" s="57" t="s">
        <v>41</v>
      </c>
      <c r="E8" s="58">
        <v>1800</v>
      </c>
      <c r="F8" s="58">
        <v>8750</v>
      </c>
      <c r="G8" s="58">
        <v>6950</v>
      </c>
    </row>
    <row r="9" spans="1:7" x14ac:dyDescent="0.3">
      <c r="A9" s="56">
        <v>45413</v>
      </c>
      <c r="B9" s="57">
        <v>8.48</v>
      </c>
      <c r="C9" s="57" t="s">
        <v>49</v>
      </c>
      <c r="D9" s="57" t="s">
        <v>41</v>
      </c>
      <c r="E9" s="58">
        <v>4800</v>
      </c>
      <c r="F9" s="58">
        <v>15500</v>
      </c>
      <c r="G9" s="58">
        <v>10700</v>
      </c>
    </row>
    <row r="10" spans="1:7" x14ac:dyDescent="0.3">
      <c r="A10" s="56">
        <v>45413</v>
      </c>
      <c r="B10" s="57">
        <v>8.5500000000000007</v>
      </c>
      <c r="C10" s="57" t="s">
        <v>84</v>
      </c>
      <c r="D10" s="57" t="s">
        <v>43</v>
      </c>
      <c r="E10" s="58">
        <v>6800</v>
      </c>
      <c r="F10" s="58">
        <v>20450</v>
      </c>
      <c r="G10" s="58">
        <v>13650</v>
      </c>
    </row>
    <row r="11" spans="1:7" x14ac:dyDescent="0.3">
      <c r="A11" s="56">
        <v>45413</v>
      </c>
      <c r="B11" s="57">
        <v>9.0299999999999994</v>
      </c>
      <c r="C11" s="57" t="s">
        <v>63</v>
      </c>
      <c r="D11" s="57" t="s">
        <v>43</v>
      </c>
      <c r="E11" s="58">
        <v>3050</v>
      </c>
      <c r="F11" s="58">
        <v>11050</v>
      </c>
      <c r="G11" s="58">
        <v>8000</v>
      </c>
    </row>
    <row r="12" spans="1:7" x14ac:dyDescent="0.3">
      <c r="A12" s="56">
        <v>45413</v>
      </c>
      <c r="B12" s="57">
        <v>9.0399999999999991</v>
      </c>
      <c r="C12" s="57" t="s">
        <v>46</v>
      </c>
      <c r="D12" s="57" t="s">
        <v>41</v>
      </c>
      <c r="E12" s="58">
        <v>7800</v>
      </c>
      <c r="F12" s="58">
        <v>21700</v>
      </c>
      <c r="G12" s="58">
        <v>13900</v>
      </c>
    </row>
    <row r="13" spans="1:7" x14ac:dyDescent="0.3">
      <c r="A13" s="56">
        <v>45413</v>
      </c>
      <c r="B13" s="57">
        <v>9.07</v>
      </c>
      <c r="C13" s="57" t="s">
        <v>44</v>
      </c>
      <c r="D13" s="57" t="s">
        <v>41</v>
      </c>
      <c r="E13" s="58">
        <v>1300</v>
      </c>
      <c r="F13" s="58">
        <v>6450</v>
      </c>
      <c r="G13" s="58">
        <v>5150</v>
      </c>
    </row>
    <row r="14" spans="1:7" x14ac:dyDescent="0.3">
      <c r="A14" s="56">
        <v>45413</v>
      </c>
      <c r="B14" s="57">
        <v>9.1</v>
      </c>
      <c r="C14" s="57" t="s">
        <v>45</v>
      </c>
      <c r="D14" s="57" t="s">
        <v>41</v>
      </c>
      <c r="E14" s="58">
        <v>4100</v>
      </c>
      <c r="F14" s="58">
        <v>9150</v>
      </c>
      <c r="G14" s="58">
        <v>5050</v>
      </c>
    </row>
    <row r="15" spans="1:7" x14ac:dyDescent="0.3">
      <c r="A15" s="56">
        <v>45413</v>
      </c>
      <c r="B15" s="57">
        <v>9.27</v>
      </c>
      <c r="C15" s="57" t="s">
        <v>108</v>
      </c>
      <c r="D15" s="57" t="s">
        <v>41</v>
      </c>
      <c r="E15" s="58">
        <v>7600</v>
      </c>
      <c r="F15" s="58">
        <v>21900</v>
      </c>
      <c r="G15" s="58">
        <v>14300</v>
      </c>
    </row>
    <row r="16" spans="1:7" x14ac:dyDescent="0.3">
      <c r="A16" s="56">
        <v>45413</v>
      </c>
      <c r="B16" s="57">
        <v>9.3000000000000007</v>
      </c>
      <c r="C16" s="57" t="s">
        <v>111</v>
      </c>
      <c r="D16" s="57" t="s">
        <v>43</v>
      </c>
      <c r="E16" s="58">
        <v>1000</v>
      </c>
      <c r="F16" s="58">
        <v>6900</v>
      </c>
      <c r="G16" s="58">
        <v>5900</v>
      </c>
    </row>
    <row r="17" spans="1:7" x14ac:dyDescent="0.3">
      <c r="A17" s="56">
        <v>45413</v>
      </c>
      <c r="B17" s="57">
        <v>9.3800000000000008</v>
      </c>
      <c r="C17" s="57" t="s">
        <v>87</v>
      </c>
      <c r="D17" s="57" t="s">
        <v>43</v>
      </c>
      <c r="E17" s="58">
        <v>1600</v>
      </c>
      <c r="F17" s="58">
        <v>8500</v>
      </c>
      <c r="G17" s="58">
        <v>6900</v>
      </c>
    </row>
    <row r="18" spans="1:7" x14ac:dyDescent="0.3">
      <c r="A18" s="56">
        <v>45413</v>
      </c>
      <c r="B18" s="57">
        <v>9.4600000000000009</v>
      </c>
      <c r="C18" s="57" t="s">
        <v>50</v>
      </c>
      <c r="D18" s="57" t="s">
        <v>43</v>
      </c>
      <c r="E18" s="58">
        <v>7950</v>
      </c>
      <c r="F18" s="58">
        <v>21900</v>
      </c>
      <c r="G18" s="58">
        <v>13950</v>
      </c>
    </row>
    <row r="19" spans="1:7" x14ac:dyDescent="0.3">
      <c r="A19" s="56">
        <v>45413</v>
      </c>
      <c r="B19" s="57">
        <v>9.48</v>
      </c>
      <c r="C19" s="57" t="s">
        <v>47</v>
      </c>
      <c r="D19" s="57" t="s">
        <v>41</v>
      </c>
      <c r="E19" s="58">
        <v>1850</v>
      </c>
      <c r="F19" s="58">
        <v>10700</v>
      </c>
      <c r="G19" s="58">
        <v>8850</v>
      </c>
    </row>
    <row r="20" spans="1:7" x14ac:dyDescent="0.3">
      <c r="A20" s="56">
        <v>45413</v>
      </c>
      <c r="B20" s="57">
        <v>9.5</v>
      </c>
      <c r="C20" s="57" t="s">
        <v>116</v>
      </c>
      <c r="D20" s="57" t="s">
        <v>48</v>
      </c>
      <c r="E20" s="58">
        <v>9650</v>
      </c>
      <c r="F20" s="58">
        <v>21800</v>
      </c>
      <c r="G20" s="58">
        <v>12150</v>
      </c>
    </row>
    <row r="21" spans="1:7" x14ac:dyDescent="0.3">
      <c r="A21" s="56">
        <v>45413</v>
      </c>
      <c r="B21" s="57">
        <v>9.52</v>
      </c>
      <c r="C21" s="57" t="s">
        <v>40</v>
      </c>
      <c r="D21" s="57" t="s">
        <v>41</v>
      </c>
      <c r="E21" s="58">
        <v>1650</v>
      </c>
      <c r="F21" s="58">
        <v>8200</v>
      </c>
      <c r="G21" s="58">
        <v>6550</v>
      </c>
    </row>
    <row r="22" spans="1:7" x14ac:dyDescent="0.3">
      <c r="A22" s="56">
        <v>45413</v>
      </c>
      <c r="B22" s="57">
        <v>9.5500000000000007</v>
      </c>
      <c r="C22" s="57" t="s">
        <v>49</v>
      </c>
      <c r="D22" s="57" t="s">
        <v>41</v>
      </c>
      <c r="E22" s="58">
        <v>1950</v>
      </c>
      <c r="F22" s="58">
        <v>12700</v>
      </c>
      <c r="G22" s="58">
        <v>10750</v>
      </c>
    </row>
    <row r="23" spans="1:7" x14ac:dyDescent="0.3">
      <c r="A23" s="56">
        <v>45413</v>
      </c>
      <c r="B23" s="57">
        <v>10</v>
      </c>
      <c r="C23" s="57" t="s">
        <v>97</v>
      </c>
      <c r="D23" s="57" t="s">
        <v>43</v>
      </c>
      <c r="E23" s="58">
        <v>1050</v>
      </c>
      <c r="F23" s="58">
        <v>6400</v>
      </c>
      <c r="G23" s="58">
        <v>5350</v>
      </c>
    </row>
    <row r="24" spans="1:7" x14ac:dyDescent="0.3">
      <c r="A24" s="56">
        <v>45413</v>
      </c>
      <c r="B24" s="57">
        <v>10.02</v>
      </c>
      <c r="C24" s="57" t="s">
        <v>57</v>
      </c>
      <c r="D24" s="57" t="s">
        <v>41</v>
      </c>
      <c r="E24" s="58">
        <v>7000</v>
      </c>
      <c r="F24" s="58">
        <v>20950</v>
      </c>
      <c r="G24" s="58">
        <v>13950</v>
      </c>
    </row>
    <row r="25" spans="1:7" x14ac:dyDescent="0.3">
      <c r="A25" s="56">
        <v>45413</v>
      </c>
      <c r="B25" s="57">
        <v>10.050000000000001</v>
      </c>
      <c r="C25" s="57" t="s">
        <v>85</v>
      </c>
      <c r="D25" s="57" t="s">
        <v>43</v>
      </c>
      <c r="E25" s="58">
        <v>9600</v>
      </c>
      <c r="F25" s="58">
        <v>21600</v>
      </c>
      <c r="G25" s="58">
        <v>12000</v>
      </c>
    </row>
    <row r="26" spans="1:7" x14ac:dyDescent="0.3">
      <c r="A26" s="56">
        <v>45413</v>
      </c>
      <c r="B26" s="57">
        <v>10.119999999999999</v>
      </c>
      <c r="C26" s="57" t="s">
        <v>104</v>
      </c>
      <c r="D26" s="57" t="s">
        <v>43</v>
      </c>
      <c r="E26" s="58">
        <v>6900</v>
      </c>
      <c r="F26" s="58">
        <v>20850</v>
      </c>
      <c r="G26" s="58">
        <v>13950</v>
      </c>
    </row>
    <row r="27" spans="1:7" x14ac:dyDescent="0.3">
      <c r="A27" s="56">
        <v>45413</v>
      </c>
      <c r="B27" s="57">
        <v>10.14</v>
      </c>
      <c r="C27" s="57" t="s">
        <v>51</v>
      </c>
      <c r="D27" s="57" t="s">
        <v>48</v>
      </c>
      <c r="E27" s="58">
        <v>8150</v>
      </c>
      <c r="F27" s="58">
        <v>20400</v>
      </c>
      <c r="G27" s="58">
        <v>12250</v>
      </c>
    </row>
    <row r="28" spans="1:7" x14ac:dyDescent="0.3">
      <c r="A28" s="56">
        <v>45413</v>
      </c>
      <c r="B28" s="57">
        <v>10.15</v>
      </c>
      <c r="C28" s="57" t="s">
        <v>86</v>
      </c>
      <c r="D28" s="57" t="s">
        <v>43</v>
      </c>
      <c r="E28" s="58">
        <v>7700</v>
      </c>
      <c r="F28" s="58">
        <v>20200</v>
      </c>
      <c r="G28" s="58">
        <v>12500</v>
      </c>
    </row>
    <row r="29" spans="1:7" x14ac:dyDescent="0.3">
      <c r="A29" s="56">
        <v>45413</v>
      </c>
      <c r="B29" s="57">
        <v>10.17</v>
      </c>
      <c r="C29" s="57" t="s">
        <v>73</v>
      </c>
      <c r="D29" s="57" t="s">
        <v>43</v>
      </c>
      <c r="E29" s="58">
        <v>8650</v>
      </c>
      <c r="F29" s="58">
        <v>22250</v>
      </c>
      <c r="G29" s="58">
        <v>13600</v>
      </c>
    </row>
    <row r="30" spans="1:7" x14ac:dyDescent="0.3">
      <c r="A30" s="56">
        <v>45413</v>
      </c>
      <c r="B30" s="57">
        <v>10.199999999999999</v>
      </c>
      <c r="C30" s="57" t="s">
        <v>42</v>
      </c>
      <c r="D30" s="57" t="s">
        <v>43</v>
      </c>
      <c r="E30" s="58">
        <v>11150</v>
      </c>
      <c r="F30" s="58">
        <v>27000</v>
      </c>
      <c r="G30" s="58">
        <v>15850</v>
      </c>
    </row>
    <row r="31" spans="1:7" x14ac:dyDescent="0.3">
      <c r="A31" s="56">
        <v>45413</v>
      </c>
      <c r="B31" s="57">
        <v>10.220000000000001</v>
      </c>
      <c r="C31" s="57" t="s">
        <v>44</v>
      </c>
      <c r="D31" s="57" t="s">
        <v>41</v>
      </c>
      <c r="E31" s="58">
        <v>2250</v>
      </c>
      <c r="F31" s="58">
        <v>7650</v>
      </c>
      <c r="G31" s="58">
        <v>5400</v>
      </c>
    </row>
    <row r="32" spans="1:7" x14ac:dyDescent="0.3">
      <c r="A32" s="56">
        <v>45413</v>
      </c>
      <c r="B32" s="57">
        <v>10.24</v>
      </c>
      <c r="C32" s="57" t="s">
        <v>45</v>
      </c>
      <c r="D32" s="57" t="s">
        <v>41</v>
      </c>
      <c r="E32" s="58">
        <v>2500</v>
      </c>
      <c r="F32" s="58">
        <v>7650</v>
      </c>
      <c r="G32" s="58">
        <v>5150</v>
      </c>
    </row>
    <row r="33" spans="1:7" x14ac:dyDescent="0.3">
      <c r="A33" s="56">
        <v>45413</v>
      </c>
      <c r="B33" s="57">
        <v>10.25</v>
      </c>
      <c r="C33" s="57" t="s">
        <v>71</v>
      </c>
      <c r="D33" s="57" t="s">
        <v>43</v>
      </c>
      <c r="E33" s="58">
        <v>9850</v>
      </c>
      <c r="F33" s="58">
        <v>21900</v>
      </c>
      <c r="G33" s="58">
        <v>12050</v>
      </c>
    </row>
    <row r="34" spans="1:7" x14ac:dyDescent="0.3">
      <c r="A34" s="56">
        <v>45413</v>
      </c>
      <c r="B34" s="57">
        <v>10.27</v>
      </c>
      <c r="C34" s="57" t="s">
        <v>52</v>
      </c>
      <c r="D34" s="57" t="s">
        <v>41</v>
      </c>
      <c r="E34" s="58">
        <v>9250</v>
      </c>
      <c r="F34" s="58">
        <v>23000</v>
      </c>
      <c r="G34" s="58">
        <v>13750</v>
      </c>
    </row>
    <row r="35" spans="1:7" x14ac:dyDescent="0.3">
      <c r="A35" s="56">
        <v>45413</v>
      </c>
      <c r="B35" s="57">
        <v>10.29</v>
      </c>
      <c r="C35" s="57" t="s">
        <v>56</v>
      </c>
      <c r="D35" s="57" t="s">
        <v>41</v>
      </c>
      <c r="E35" s="58">
        <v>2650</v>
      </c>
      <c r="F35" s="58">
        <v>8800</v>
      </c>
      <c r="G35" s="58">
        <v>6150</v>
      </c>
    </row>
    <row r="36" spans="1:7" x14ac:dyDescent="0.3">
      <c r="A36" s="56">
        <v>45413</v>
      </c>
      <c r="B36" s="57">
        <v>10.35</v>
      </c>
      <c r="C36" s="57" t="s">
        <v>40</v>
      </c>
      <c r="D36" s="57" t="s">
        <v>41</v>
      </c>
      <c r="E36" s="58">
        <v>1400</v>
      </c>
      <c r="F36" s="58">
        <v>8000</v>
      </c>
      <c r="G36" s="58">
        <v>6600</v>
      </c>
    </row>
    <row r="37" spans="1:7" x14ac:dyDescent="0.3">
      <c r="A37" s="56">
        <v>45413</v>
      </c>
      <c r="B37" s="57">
        <v>10.4</v>
      </c>
      <c r="C37" s="57" t="s">
        <v>113</v>
      </c>
      <c r="D37" s="57" t="s">
        <v>43</v>
      </c>
      <c r="E37" s="58">
        <v>1350</v>
      </c>
      <c r="F37" s="58">
        <v>9450</v>
      </c>
      <c r="G37" s="58">
        <v>8100</v>
      </c>
    </row>
    <row r="38" spans="1:7" x14ac:dyDescent="0.3">
      <c r="A38" s="56">
        <v>45413</v>
      </c>
      <c r="B38" s="57">
        <v>10.42</v>
      </c>
      <c r="C38" s="57" t="s">
        <v>111</v>
      </c>
      <c r="D38" s="57" t="s">
        <v>43</v>
      </c>
      <c r="E38" s="58">
        <v>1400</v>
      </c>
      <c r="F38" s="58">
        <v>7250</v>
      </c>
      <c r="G38" s="58">
        <v>5850</v>
      </c>
    </row>
    <row r="39" spans="1:7" x14ac:dyDescent="0.3">
      <c r="A39" s="56">
        <v>45413</v>
      </c>
      <c r="B39" s="57">
        <v>10.45</v>
      </c>
      <c r="C39" s="57" t="s">
        <v>75</v>
      </c>
      <c r="D39" s="57" t="s">
        <v>43</v>
      </c>
      <c r="E39" s="58">
        <v>8200</v>
      </c>
      <c r="F39" s="58">
        <v>21900</v>
      </c>
      <c r="G39" s="58">
        <v>13700</v>
      </c>
    </row>
    <row r="40" spans="1:7" x14ac:dyDescent="0.3">
      <c r="A40" s="56">
        <v>45413</v>
      </c>
      <c r="B40" s="57">
        <v>10.47</v>
      </c>
      <c r="C40" s="57" t="s">
        <v>112</v>
      </c>
      <c r="D40" s="57" t="s">
        <v>43</v>
      </c>
      <c r="E40" s="58">
        <v>4200</v>
      </c>
      <c r="F40" s="58">
        <v>12600</v>
      </c>
      <c r="G40" s="58">
        <v>8400</v>
      </c>
    </row>
    <row r="41" spans="1:7" x14ac:dyDescent="0.3">
      <c r="A41" s="56">
        <v>45413</v>
      </c>
      <c r="B41" s="57">
        <v>10.5</v>
      </c>
      <c r="C41" s="57" t="s">
        <v>47</v>
      </c>
      <c r="D41" s="57" t="s">
        <v>41</v>
      </c>
      <c r="E41" s="58">
        <v>1700</v>
      </c>
      <c r="F41" s="58">
        <v>10800</v>
      </c>
      <c r="G41" s="58">
        <v>9100</v>
      </c>
    </row>
    <row r="42" spans="1:7" x14ac:dyDescent="0.3">
      <c r="A42" s="56">
        <v>45413</v>
      </c>
      <c r="B42" s="57">
        <v>11</v>
      </c>
      <c r="C42" s="57" t="s">
        <v>97</v>
      </c>
      <c r="D42" s="57" t="s">
        <v>43</v>
      </c>
      <c r="E42" s="58">
        <v>1250</v>
      </c>
      <c r="F42" s="58">
        <v>6750</v>
      </c>
      <c r="G42" s="58">
        <v>5500</v>
      </c>
    </row>
    <row r="43" spans="1:7" x14ac:dyDescent="0.3">
      <c r="A43" s="56">
        <v>45413</v>
      </c>
      <c r="B43" s="57">
        <v>11.02</v>
      </c>
      <c r="C43" s="57" t="s">
        <v>49</v>
      </c>
      <c r="D43" s="57" t="s">
        <v>41</v>
      </c>
      <c r="E43" s="58">
        <v>3950</v>
      </c>
      <c r="F43" s="58">
        <v>16600</v>
      </c>
      <c r="G43" s="58">
        <v>12650</v>
      </c>
    </row>
    <row r="44" spans="1:7" x14ac:dyDescent="0.3">
      <c r="A44" s="56">
        <v>45413</v>
      </c>
      <c r="B44" s="57">
        <v>11.1</v>
      </c>
      <c r="C44" s="57" t="s">
        <v>53</v>
      </c>
      <c r="D44" s="57" t="s">
        <v>43</v>
      </c>
      <c r="E44" s="58">
        <v>7500</v>
      </c>
      <c r="F44" s="58">
        <v>20000</v>
      </c>
      <c r="G44" s="58">
        <v>12500</v>
      </c>
    </row>
    <row r="45" spans="1:7" x14ac:dyDescent="0.3">
      <c r="A45" s="56">
        <v>45413</v>
      </c>
      <c r="B45" s="57">
        <v>11.18</v>
      </c>
      <c r="C45" s="57" t="s">
        <v>95</v>
      </c>
      <c r="D45" s="57" t="s">
        <v>41</v>
      </c>
      <c r="E45" s="58">
        <v>9700</v>
      </c>
      <c r="F45" s="58">
        <v>23450</v>
      </c>
      <c r="G45" s="58">
        <v>13750</v>
      </c>
    </row>
    <row r="46" spans="1:7" x14ac:dyDescent="0.3">
      <c r="A46" s="56">
        <v>45413</v>
      </c>
      <c r="B46" s="57">
        <v>11.2</v>
      </c>
      <c r="C46" s="57" t="s">
        <v>58</v>
      </c>
      <c r="D46" s="57" t="s">
        <v>41</v>
      </c>
      <c r="E46" s="58">
        <v>10150</v>
      </c>
      <c r="F46" s="58">
        <v>24150</v>
      </c>
      <c r="G46" s="58">
        <v>14000</v>
      </c>
    </row>
    <row r="47" spans="1:7" x14ac:dyDescent="0.3">
      <c r="A47" s="56">
        <v>45413</v>
      </c>
      <c r="B47" s="57">
        <v>11.22</v>
      </c>
      <c r="C47" s="57" t="s">
        <v>46</v>
      </c>
      <c r="D47" s="57" t="s">
        <v>41</v>
      </c>
      <c r="E47" s="58">
        <v>6600</v>
      </c>
      <c r="F47" s="58">
        <v>20450</v>
      </c>
      <c r="G47" s="58">
        <v>13850</v>
      </c>
    </row>
    <row r="48" spans="1:7" x14ac:dyDescent="0.3">
      <c r="A48" s="56">
        <v>45413</v>
      </c>
      <c r="B48" s="57">
        <v>11.3</v>
      </c>
      <c r="C48" s="57" t="s">
        <v>72</v>
      </c>
      <c r="D48" s="57" t="s">
        <v>41</v>
      </c>
      <c r="E48" s="58">
        <v>9850</v>
      </c>
      <c r="F48" s="58">
        <v>23700</v>
      </c>
      <c r="G48" s="58">
        <v>13850</v>
      </c>
    </row>
    <row r="49" spans="1:7" x14ac:dyDescent="0.3">
      <c r="A49" s="56">
        <v>45413</v>
      </c>
      <c r="B49" s="57">
        <v>11.32</v>
      </c>
      <c r="C49" s="57" t="s">
        <v>63</v>
      </c>
      <c r="D49" s="57" t="s">
        <v>43</v>
      </c>
      <c r="E49" s="58">
        <v>4350</v>
      </c>
      <c r="F49" s="58">
        <v>12350</v>
      </c>
      <c r="G49" s="58">
        <v>8000</v>
      </c>
    </row>
    <row r="50" spans="1:7" x14ac:dyDescent="0.3">
      <c r="A50" s="56">
        <v>45413</v>
      </c>
      <c r="B50" s="57">
        <v>11.34</v>
      </c>
      <c r="C50" s="57" t="s">
        <v>69</v>
      </c>
      <c r="D50" s="57" t="s">
        <v>43</v>
      </c>
      <c r="E50" s="58">
        <v>10050</v>
      </c>
      <c r="F50" s="58">
        <v>25850</v>
      </c>
      <c r="G50" s="58">
        <v>15800</v>
      </c>
    </row>
    <row r="51" spans="1:7" x14ac:dyDescent="0.3">
      <c r="A51" s="56">
        <v>45413</v>
      </c>
      <c r="B51" s="57">
        <v>11.42</v>
      </c>
      <c r="C51" s="57" t="s">
        <v>60</v>
      </c>
      <c r="D51" s="57" t="s">
        <v>41</v>
      </c>
      <c r="E51" s="58">
        <v>7300</v>
      </c>
      <c r="F51" s="58">
        <v>21100</v>
      </c>
      <c r="G51" s="58">
        <v>13800</v>
      </c>
    </row>
    <row r="52" spans="1:7" x14ac:dyDescent="0.3">
      <c r="A52" s="56">
        <v>45413</v>
      </c>
      <c r="B52" s="57">
        <v>11.44</v>
      </c>
      <c r="C52" s="57" t="s">
        <v>70</v>
      </c>
      <c r="D52" s="57" t="s">
        <v>41</v>
      </c>
      <c r="E52" s="58">
        <v>9450</v>
      </c>
      <c r="F52" s="58">
        <v>23150</v>
      </c>
      <c r="G52" s="58">
        <v>13700</v>
      </c>
    </row>
    <row r="53" spans="1:7" x14ac:dyDescent="0.3">
      <c r="A53" s="56">
        <v>45413</v>
      </c>
      <c r="B53" s="57">
        <v>11.45</v>
      </c>
      <c r="C53" s="57" t="s">
        <v>110</v>
      </c>
      <c r="D53" s="57" t="s">
        <v>43</v>
      </c>
      <c r="E53" s="58">
        <v>19650</v>
      </c>
      <c r="F53" s="58">
        <v>35750</v>
      </c>
      <c r="G53" s="58">
        <v>16100</v>
      </c>
    </row>
    <row r="54" spans="1:7" x14ac:dyDescent="0.3">
      <c r="A54" s="56">
        <v>45413</v>
      </c>
      <c r="B54" s="57">
        <v>11.5</v>
      </c>
      <c r="C54" s="57" t="s">
        <v>44</v>
      </c>
      <c r="D54" s="57" t="s">
        <v>41</v>
      </c>
      <c r="E54" s="58">
        <v>1250</v>
      </c>
      <c r="F54" s="58">
        <v>6600</v>
      </c>
      <c r="G54" s="58">
        <v>5350</v>
      </c>
    </row>
    <row r="55" spans="1:7" x14ac:dyDescent="0.3">
      <c r="A55" s="56">
        <v>45413</v>
      </c>
      <c r="B55" s="57">
        <v>11.55</v>
      </c>
      <c r="C55" s="57" t="s">
        <v>40</v>
      </c>
      <c r="D55" s="57" t="s">
        <v>41</v>
      </c>
      <c r="E55" s="58">
        <v>3150</v>
      </c>
      <c r="F55" s="58">
        <v>10250</v>
      </c>
      <c r="G55" s="58">
        <v>7100</v>
      </c>
    </row>
    <row r="56" spans="1:7" x14ac:dyDescent="0.3">
      <c r="A56" s="56">
        <v>45413</v>
      </c>
      <c r="B56" s="57">
        <v>12</v>
      </c>
      <c r="C56" s="57" t="s">
        <v>45</v>
      </c>
      <c r="D56" s="57" t="s">
        <v>41</v>
      </c>
      <c r="E56" s="58">
        <v>3050</v>
      </c>
      <c r="F56" s="58">
        <v>8100</v>
      </c>
      <c r="G56" s="58">
        <v>5050</v>
      </c>
    </row>
    <row r="57" spans="1:7" x14ac:dyDescent="0.3">
      <c r="A57" s="56">
        <v>45413</v>
      </c>
      <c r="B57" s="57">
        <v>12.02</v>
      </c>
      <c r="C57" s="57" t="s">
        <v>64</v>
      </c>
      <c r="D57" s="57" t="s">
        <v>43</v>
      </c>
      <c r="E57" s="58">
        <v>11500</v>
      </c>
      <c r="F57" s="58">
        <v>27400</v>
      </c>
      <c r="G57" s="58">
        <v>15900</v>
      </c>
    </row>
    <row r="58" spans="1:7" x14ac:dyDescent="0.3">
      <c r="A58" s="56">
        <v>45413</v>
      </c>
      <c r="B58" s="57">
        <v>12.03</v>
      </c>
      <c r="C58" s="57" t="s">
        <v>108</v>
      </c>
      <c r="D58" s="57" t="s">
        <v>41</v>
      </c>
      <c r="E58" s="58">
        <v>6650</v>
      </c>
      <c r="F58" s="58">
        <v>20950</v>
      </c>
      <c r="G58" s="58">
        <v>14300</v>
      </c>
    </row>
    <row r="59" spans="1:7" x14ac:dyDescent="0.3">
      <c r="A59" s="56">
        <v>45413</v>
      </c>
      <c r="B59" s="57">
        <v>12.05</v>
      </c>
      <c r="C59" s="57" t="s">
        <v>74</v>
      </c>
      <c r="D59" s="57" t="s">
        <v>41</v>
      </c>
      <c r="E59" s="58">
        <v>2750</v>
      </c>
      <c r="F59" s="58">
        <v>12250</v>
      </c>
      <c r="G59" s="58">
        <v>9500</v>
      </c>
    </row>
    <row r="60" spans="1:7" x14ac:dyDescent="0.3">
      <c r="A60" s="56">
        <v>45413</v>
      </c>
      <c r="B60" s="57">
        <v>12.1</v>
      </c>
      <c r="C60" s="57" t="s">
        <v>59</v>
      </c>
      <c r="D60" s="57" t="s">
        <v>48</v>
      </c>
      <c r="E60" s="58">
        <v>12600</v>
      </c>
      <c r="F60" s="58">
        <v>27500</v>
      </c>
      <c r="G60" s="58">
        <v>14900</v>
      </c>
    </row>
    <row r="61" spans="1:7" x14ac:dyDescent="0.3">
      <c r="A61" s="56">
        <v>45413</v>
      </c>
      <c r="B61" s="57">
        <v>12.15</v>
      </c>
      <c r="C61" s="57" t="s">
        <v>105</v>
      </c>
      <c r="D61" s="57" t="s">
        <v>43</v>
      </c>
      <c r="E61" s="58">
        <v>2750</v>
      </c>
      <c r="F61" s="58">
        <v>10300</v>
      </c>
      <c r="G61" s="58">
        <v>7550</v>
      </c>
    </row>
    <row r="62" spans="1:7" x14ac:dyDescent="0.3">
      <c r="A62" s="56">
        <v>45413</v>
      </c>
      <c r="B62" s="57">
        <v>12.2</v>
      </c>
      <c r="C62" s="57" t="s">
        <v>106</v>
      </c>
      <c r="D62" s="57" t="s">
        <v>41</v>
      </c>
      <c r="E62" s="58">
        <v>10000</v>
      </c>
      <c r="F62" s="58">
        <v>24700</v>
      </c>
      <c r="G62" s="58">
        <v>14700</v>
      </c>
    </row>
    <row r="63" spans="1:7" x14ac:dyDescent="0.3">
      <c r="A63" s="56">
        <v>45413</v>
      </c>
      <c r="B63" s="57">
        <v>12.2</v>
      </c>
      <c r="C63" s="57" t="s">
        <v>97</v>
      </c>
      <c r="D63" s="57" t="s">
        <v>43</v>
      </c>
      <c r="E63" s="58">
        <v>1250</v>
      </c>
      <c r="F63" s="58">
        <v>6750</v>
      </c>
      <c r="G63" s="58">
        <v>5500</v>
      </c>
    </row>
    <row r="64" spans="1:7" x14ac:dyDescent="0.3">
      <c r="A64" s="56">
        <v>45413</v>
      </c>
      <c r="B64" s="57">
        <v>12.3</v>
      </c>
      <c r="C64" s="57" t="s">
        <v>44</v>
      </c>
      <c r="D64" s="57" t="s">
        <v>41</v>
      </c>
      <c r="E64" s="58">
        <v>3100</v>
      </c>
      <c r="F64" s="58">
        <v>8450</v>
      </c>
      <c r="G64" s="58">
        <v>5350</v>
      </c>
    </row>
    <row r="65" spans="1:7" x14ac:dyDescent="0.3">
      <c r="A65" s="56">
        <v>45413</v>
      </c>
      <c r="B65" s="57">
        <v>12.38</v>
      </c>
      <c r="C65" s="57" t="s">
        <v>49</v>
      </c>
      <c r="D65" s="57" t="s">
        <v>41</v>
      </c>
      <c r="E65" s="58">
        <v>3900</v>
      </c>
      <c r="F65" s="58">
        <v>14600</v>
      </c>
      <c r="G65" s="58">
        <v>10700</v>
      </c>
    </row>
    <row r="66" spans="1:7" x14ac:dyDescent="0.3">
      <c r="A66" s="56">
        <v>45413</v>
      </c>
      <c r="B66" s="57">
        <v>12.4</v>
      </c>
      <c r="C66" s="57" t="s">
        <v>47</v>
      </c>
      <c r="D66" s="57" t="s">
        <v>41</v>
      </c>
      <c r="E66" s="58">
        <v>2100</v>
      </c>
      <c r="F66" s="58">
        <v>11100</v>
      </c>
      <c r="G66" s="58">
        <v>9000</v>
      </c>
    </row>
    <row r="67" spans="1:7" x14ac:dyDescent="0.3">
      <c r="A67" s="56">
        <v>45413</v>
      </c>
      <c r="B67" s="57">
        <v>12.5</v>
      </c>
      <c r="C67" s="57" t="s">
        <v>98</v>
      </c>
      <c r="D67" s="57" t="s">
        <v>43</v>
      </c>
      <c r="E67" s="58">
        <v>8900</v>
      </c>
      <c r="F67" s="58">
        <v>22650</v>
      </c>
      <c r="G67" s="58">
        <v>13750</v>
      </c>
    </row>
    <row r="68" spans="1:7" x14ac:dyDescent="0.3">
      <c r="A68" s="56">
        <v>45413</v>
      </c>
      <c r="B68" s="57">
        <v>12.55</v>
      </c>
      <c r="C68" s="57" t="s">
        <v>121</v>
      </c>
      <c r="D68" s="57" t="s">
        <v>43</v>
      </c>
      <c r="E68" s="58">
        <v>3850</v>
      </c>
      <c r="F68" s="58">
        <v>12750</v>
      </c>
      <c r="G68" s="58">
        <v>8900</v>
      </c>
    </row>
    <row r="69" spans="1:7" x14ac:dyDescent="0.3">
      <c r="A69" s="56">
        <v>45413</v>
      </c>
      <c r="B69" s="57">
        <v>13</v>
      </c>
      <c r="C69" s="57" t="s">
        <v>107</v>
      </c>
      <c r="D69" s="57" t="s">
        <v>41</v>
      </c>
      <c r="E69" s="58">
        <v>2450</v>
      </c>
      <c r="F69" s="58">
        <v>16450</v>
      </c>
      <c r="G69" s="58">
        <v>14000</v>
      </c>
    </row>
    <row r="70" spans="1:7" x14ac:dyDescent="0.3">
      <c r="A70" s="56">
        <v>45413</v>
      </c>
      <c r="B70" s="57">
        <v>13.02</v>
      </c>
      <c r="C70" s="57" t="s">
        <v>87</v>
      </c>
      <c r="D70" s="57" t="s">
        <v>43</v>
      </c>
      <c r="E70" s="58">
        <v>3100</v>
      </c>
      <c r="F70" s="58">
        <v>10000</v>
      </c>
      <c r="G70" s="58">
        <v>6900</v>
      </c>
    </row>
    <row r="71" spans="1:7" x14ac:dyDescent="0.3">
      <c r="A71" s="56">
        <v>45413</v>
      </c>
      <c r="B71" s="57">
        <v>13.06</v>
      </c>
      <c r="C71" s="57" t="s">
        <v>99</v>
      </c>
      <c r="D71" s="57" t="s">
        <v>43</v>
      </c>
      <c r="E71" s="58">
        <v>8950</v>
      </c>
      <c r="F71" s="58">
        <v>21550</v>
      </c>
      <c r="G71" s="58">
        <v>12600</v>
      </c>
    </row>
    <row r="72" spans="1:7" x14ac:dyDescent="0.3">
      <c r="A72" s="56">
        <v>45413</v>
      </c>
      <c r="B72" s="57">
        <v>13.08</v>
      </c>
      <c r="C72" s="57" t="s">
        <v>40</v>
      </c>
      <c r="D72" s="57" t="s">
        <v>41</v>
      </c>
      <c r="E72" s="58">
        <v>2600</v>
      </c>
      <c r="F72" s="58">
        <v>9700</v>
      </c>
      <c r="G72" s="58">
        <v>7100</v>
      </c>
    </row>
    <row r="73" spans="1:7" x14ac:dyDescent="0.3">
      <c r="A73" s="56">
        <v>45413</v>
      </c>
      <c r="B73" s="57">
        <v>13.1</v>
      </c>
      <c r="C73" s="57" t="s">
        <v>111</v>
      </c>
      <c r="D73" s="57" t="s">
        <v>43</v>
      </c>
      <c r="E73" s="58">
        <v>600</v>
      </c>
      <c r="F73" s="58">
        <v>6300</v>
      </c>
      <c r="G73" s="58">
        <v>5700</v>
      </c>
    </row>
    <row r="74" spans="1:7" x14ac:dyDescent="0.3">
      <c r="A74" s="56">
        <v>45413</v>
      </c>
      <c r="B74" s="57">
        <v>13.12</v>
      </c>
      <c r="C74" s="57" t="s">
        <v>51</v>
      </c>
      <c r="D74" s="57" t="s">
        <v>48</v>
      </c>
      <c r="E74" s="58">
        <v>8350</v>
      </c>
      <c r="F74" s="58">
        <v>20600</v>
      </c>
      <c r="G74" s="58">
        <v>12250</v>
      </c>
    </row>
    <row r="75" spans="1:7" x14ac:dyDescent="0.3">
      <c r="A75" s="56">
        <v>45413</v>
      </c>
      <c r="B75" s="57">
        <v>13.2</v>
      </c>
      <c r="C75" s="57" t="s">
        <v>116</v>
      </c>
      <c r="D75" s="57" t="s">
        <v>48</v>
      </c>
      <c r="E75" s="58">
        <v>8700</v>
      </c>
      <c r="F75" s="58">
        <v>20800</v>
      </c>
      <c r="G75" s="58">
        <v>12100</v>
      </c>
    </row>
    <row r="76" spans="1:7" x14ac:dyDescent="0.3">
      <c r="A76" s="56">
        <v>45413</v>
      </c>
      <c r="B76" s="57">
        <v>13.3</v>
      </c>
      <c r="C76" s="57" t="s">
        <v>122</v>
      </c>
      <c r="D76" s="57" t="s">
        <v>55</v>
      </c>
      <c r="E76" s="58">
        <v>700</v>
      </c>
      <c r="F76" s="58">
        <v>3500</v>
      </c>
      <c r="G76" s="58">
        <v>2800</v>
      </c>
    </row>
    <row r="77" spans="1:7" x14ac:dyDescent="0.3">
      <c r="A77" s="56">
        <v>45413</v>
      </c>
      <c r="B77" s="57">
        <v>13.32</v>
      </c>
      <c r="C77" s="57" t="s">
        <v>46</v>
      </c>
      <c r="D77" s="57" t="s">
        <v>41</v>
      </c>
      <c r="E77" s="58">
        <v>5900</v>
      </c>
      <c r="F77" s="58">
        <v>19750</v>
      </c>
      <c r="G77" s="58">
        <v>13850</v>
      </c>
    </row>
    <row r="78" spans="1:7" x14ac:dyDescent="0.3">
      <c r="A78" s="56">
        <v>45413</v>
      </c>
      <c r="B78" s="57">
        <v>13.35</v>
      </c>
      <c r="C78" s="57" t="s">
        <v>42</v>
      </c>
      <c r="D78" s="57" t="s">
        <v>43</v>
      </c>
      <c r="E78" s="58">
        <v>8650</v>
      </c>
      <c r="F78" s="58">
        <v>24500</v>
      </c>
      <c r="G78" s="58">
        <v>15850</v>
      </c>
    </row>
    <row r="79" spans="1:7" x14ac:dyDescent="0.3">
      <c r="A79" s="56">
        <v>45413</v>
      </c>
      <c r="B79" s="57">
        <v>13.4</v>
      </c>
      <c r="C79" s="57" t="s">
        <v>71</v>
      </c>
      <c r="D79" s="57" t="s">
        <v>43</v>
      </c>
      <c r="E79" s="58">
        <v>6300</v>
      </c>
      <c r="F79" s="58">
        <v>18300</v>
      </c>
      <c r="G79" s="58">
        <v>12000</v>
      </c>
    </row>
    <row r="80" spans="1:7" x14ac:dyDescent="0.3">
      <c r="A80" s="56">
        <v>45413</v>
      </c>
      <c r="B80" s="57">
        <v>13.42</v>
      </c>
      <c r="C80" s="57" t="s">
        <v>85</v>
      </c>
      <c r="D80" s="57" t="s">
        <v>43</v>
      </c>
      <c r="E80" s="58">
        <v>5750</v>
      </c>
      <c r="F80" s="58">
        <v>17750</v>
      </c>
      <c r="G80" s="58">
        <v>12000</v>
      </c>
    </row>
    <row r="81" spans="1:7" x14ac:dyDescent="0.3">
      <c r="A81" s="56">
        <v>45413</v>
      </c>
      <c r="B81" s="57">
        <v>13.44</v>
      </c>
      <c r="C81" s="57" t="s">
        <v>63</v>
      </c>
      <c r="D81" s="57" t="s">
        <v>43</v>
      </c>
      <c r="E81" s="58">
        <v>750</v>
      </c>
      <c r="F81" s="58">
        <v>8750</v>
      </c>
      <c r="G81" s="58">
        <v>8000</v>
      </c>
    </row>
    <row r="82" spans="1:7" x14ac:dyDescent="0.3">
      <c r="A82" s="56">
        <v>45413</v>
      </c>
      <c r="B82" s="57">
        <v>13.46</v>
      </c>
      <c r="C82" s="57" t="s">
        <v>45</v>
      </c>
      <c r="D82" s="57" t="s">
        <v>41</v>
      </c>
      <c r="E82" s="58">
        <v>1850</v>
      </c>
      <c r="F82" s="58">
        <v>7050</v>
      </c>
      <c r="G82" s="58">
        <v>5200</v>
      </c>
    </row>
    <row r="83" spans="1:7" x14ac:dyDescent="0.3">
      <c r="A83" s="56">
        <v>45413</v>
      </c>
      <c r="B83" s="57">
        <v>13.48</v>
      </c>
      <c r="C83" s="57" t="s">
        <v>66</v>
      </c>
      <c r="D83" s="57" t="s">
        <v>41</v>
      </c>
      <c r="E83" s="58">
        <v>9300</v>
      </c>
      <c r="F83" s="58">
        <v>25950</v>
      </c>
      <c r="G83" s="58">
        <v>16650</v>
      </c>
    </row>
    <row r="84" spans="1:7" x14ac:dyDescent="0.3">
      <c r="A84" s="56">
        <v>45413</v>
      </c>
      <c r="B84" s="57">
        <v>13.5</v>
      </c>
      <c r="C84" s="57" t="s">
        <v>53</v>
      </c>
      <c r="D84" s="57" t="s">
        <v>43</v>
      </c>
      <c r="E84" s="58">
        <v>5100</v>
      </c>
      <c r="F84" s="58">
        <v>17550</v>
      </c>
      <c r="G84" s="58">
        <v>12450</v>
      </c>
    </row>
    <row r="85" spans="1:7" x14ac:dyDescent="0.3">
      <c r="A85" s="56">
        <v>45413</v>
      </c>
      <c r="B85" s="57">
        <v>14</v>
      </c>
      <c r="C85" s="57" t="s">
        <v>56</v>
      </c>
      <c r="D85" s="57" t="s">
        <v>41</v>
      </c>
      <c r="E85" s="58">
        <v>2450</v>
      </c>
      <c r="F85" s="58">
        <v>8550</v>
      </c>
      <c r="G85" s="58">
        <v>6100</v>
      </c>
    </row>
    <row r="86" spans="1:7" x14ac:dyDescent="0.3">
      <c r="A86" s="56">
        <v>45413</v>
      </c>
      <c r="B86" s="57">
        <v>14.02</v>
      </c>
      <c r="C86" s="57" t="s">
        <v>47</v>
      </c>
      <c r="D86" s="57" t="s">
        <v>41</v>
      </c>
      <c r="E86" s="58">
        <v>2800</v>
      </c>
      <c r="F86" s="58">
        <v>11800</v>
      </c>
      <c r="G86" s="58">
        <v>9000</v>
      </c>
    </row>
    <row r="87" spans="1:7" x14ac:dyDescent="0.3">
      <c r="A87" s="56">
        <v>45413</v>
      </c>
      <c r="B87" s="57">
        <v>14.1</v>
      </c>
      <c r="C87" s="57" t="s">
        <v>57</v>
      </c>
      <c r="D87" s="57" t="s">
        <v>41</v>
      </c>
      <c r="E87" s="58">
        <v>7150</v>
      </c>
      <c r="F87" s="58">
        <v>20950</v>
      </c>
      <c r="G87" s="58">
        <v>13800</v>
      </c>
    </row>
    <row r="88" spans="1:7" x14ac:dyDescent="0.3">
      <c r="A88" s="56">
        <v>45413</v>
      </c>
      <c r="B88" s="57">
        <v>14.3</v>
      </c>
      <c r="C88" s="57" t="s">
        <v>67</v>
      </c>
      <c r="D88" s="57" t="s">
        <v>43</v>
      </c>
      <c r="E88" s="58">
        <v>5500</v>
      </c>
      <c r="F88" s="58">
        <v>19350</v>
      </c>
      <c r="G88" s="58">
        <v>13850</v>
      </c>
    </row>
    <row r="89" spans="1:7" x14ac:dyDescent="0.3">
      <c r="A89" s="56">
        <v>45413</v>
      </c>
      <c r="B89" s="57">
        <v>14.32</v>
      </c>
      <c r="C89" s="57" t="s">
        <v>75</v>
      </c>
      <c r="D89" s="57" t="s">
        <v>43</v>
      </c>
      <c r="E89" s="58">
        <v>5550</v>
      </c>
      <c r="F89" s="58">
        <v>19200</v>
      </c>
      <c r="G89" s="58">
        <v>13650</v>
      </c>
    </row>
    <row r="90" spans="1:7" x14ac:dyDescent="0.3">
      <c r="A90" s="56">
        <v>45413</v>
      </c>
      <c r="B90" s="57">
        <v>14.34</v>
      </c>
      <c r="C90" s="57" t="s">
        <v>69</v>
      </c>
      <c r="D90" s="57" t="s">
        <v>43</v>
      </c>
      <c r="E90" s="58">
        <v>6900</v>
      </c>
      <c r="F90" s="58">
        <v>22600</v>
      </c>
      <c r="G90" s="58">
        <v>15700</v>
      </c>
    </row>
    <row r="91" spans="1:7" x14ac:dyDescent="0.3">
      <c r="A91" s="56">
        <v>45413</v>
      </c>
      <c r="B91" s="57">
        <v>14.36</v>
      </c>
      <c r="C91" s="57" t="s">
        <v>108</v>
      </c>
      <c r="D91" s="57" t="s">
        <v>41</v>
      </c>
      <c r="E91" s="58">
        <v>4700</v>
      </c>
      <c r="F91" s="58">
        <v>19000</v>
      </c>
      <c r="G91" s="58">
        <v>14300</v>
      </c>
    </row>
    <row r="92" spans="1:7" x14ac:dyDescent="0.3">
      <c r="A92" s="56">
        <v>45413</v>
      </c>
      <c r="B92" s="57">
        <v>14.4</v>
      </c>
      <c r="C92" s="57" t="s">
        <v>61</v>
      </c>
      <c r="D92" s="57" t="s">
        <v>43</v>
      </c>
      <c r="E92" s="58">
        <v>11800</v>
      </c>
      <c r="F92" s="58">
        <v>27650</v>
      </c>
      <c r="G92" s="58">
        <v>15850</v>
      </c>
    </row>
    <row r="93" spans="1:7" x14ac:dyDescent="0.3">
      <c r="A93" s="56">
        <v>45413</v>
      </c>
      <c r="B93" s="57">
        <v>14.5</v>
      </c>
      <c r="C93" s="57" t="s">
        <v>52</v>
      </c>
      <c r="D93" s="57" t="s">
        <v>41</v>
      </c>
      <c r="E93" s="58">
        <v>7650</v>
      </c>
      <c r="F93" s="58">
        <v>21350</v>
      </c>
      <c r="G93" s="58">
        <v>13700</v>
      </c>
    </row>
    <row r="94" spans="1:7" x14ac:dyDescent="0.3">
      <c r="A94" s="56">
        <v>45413</v>
      </c>
      <c r="B94" s="57">
        <v>14.52</v>
      </c>
      <c r="C94" s="57" t="s">
        <v>54</v>
      </c>
      <c r="D94" s="57" t="s">
        <v>55</v>
      </c>
      <c r="E94" s="58">
        <v>950</v>
      </c>
      <c r="F94" s="58">
        <v>3650</v>
      </c>
      <c r="G94" s="58">
        <v>2700</v>
      </c>
    </row>
    <row r="95" spans="1:7" x14ac:dyDescent="0.3">
      <c r="A95" s="56">
        <v>45413</v>
      </c>
      <c r="B95" s="57">
        <v>15</v>
      </c>
      <c r="C95" s="57" t="s">
        <v>64</v>
      </c>
      <c r="D95" s="57" t="s">
        <v>43</v>
      </c>
      <c r="E95" s="58">
        <v>4500</v>
      </c>
      <c r="F95" s="58">
        <v>20250</v>
      </c>
      <c r="G95" s="58">
        <v>15750</v>
      </c>
    </row>
    <row r="96" spans="1:7" x14ac:dyDescent="0.3">
      <c r="A96" s="56">
        <v>45413</v>
      </c>
      <c r="B96" s="57">
        <v>15.1</v>
      </c>
      <c r="C96" s="57" t="s">
        <v>58</v>
      </c>
      <c r="D96" s="57" t="s">
        <v>41</v>
      </c>
      <c r="E96" s="58">
        <v>5250</v>
      </c>
      <c r="F96" s="58">
        <v>19350</v>
      </c>
      <c r="G96" s="58">
        <v>14100</v>
      </c>
    </row>
    <row r="97" spans="1:7" x14ac:dyDescent="0.3">
      <c r="A97" s="56">
        <v>45413</v>
      </c>
      <c r="B97" s="57">
        <v>15.18</v>
      </c>
      <c r="C97" s="57" t="s">
        <v>70</v>
      </c>
      <c r="D97" s="57" t="s">
        <v>41</v>
      </c>
      <c r="E97" s="58">
        <v>6400</v>
      </c>
      <c r="F97" s="58">
        <v>20100</v>
      </c>
      <c r="G97" s="58">
        <v>13700</v>
      </c>
    </row>
    <row r="98" spans="1:7" x14ac:dyDescent="0.3">
      <c r="A98" s="56">
        <v>45413</v>
      </c>
      <c r="B98" s="57">
        <v>15.2</v>
      </c>
      <c r="C98" s="57" t="s">
        <v>73</v>
      </c>
      <c r="D98" s="57" t="s">
        <v>43</v>
      </c>
      <c r="E98" s="58">
        <v>6400</v>
      </c>
      <c r="F98" s="58">
        <v>19950</v>
      </c>
      <c r="G98" s="58">
        <v>13550</v>
      </c>
    </row>
    <row r="99" spans="1:7" x14ac:dyDescent="0.3">
      <c r="A99" s="56">
        <v>45413</v>
      </c>
      <c r="B99" s="57">
        <v>15.22</v>
      </c>
      <c r="C99" s="57" t="s">
        <v>114</v>
      </c>
      <c r="D99" s="57" t="s">
        <v>43</v>
      </c>
      <c r="E99" s="58">
        <v>10150</v>
      </c>
      <c r="F99" s="58">
        <v>25800</v>
      </c>
      <c r="G99" s="58">
        <v>15650</v>
      </c>
    </row>
    <row r="100" spans="1:7" x14ac:dyDescent="0.3">
      <c r="A100" s="56">
        <v>45413</v>
      </c>
      <c r="B100" s="57">
        <v>15.3</v>
      </c>
      <c r="C100" s="57" t="s">
        <v>60</v>
      </c>
      <c r="D100" s="57" t="s">
        <v>41</v>
      </c>
      <c r="E100" s="58">
        <v>7650</v>
      </c>
      <c r="F100" s="58">
        <v>21450</v>
      </c>
      <c r="G100" s="58">
        <v>13800</v>
      </c>
    </row>
    <row r="101" spans="1:7" x14ac:dyDescent="0.3">
      <c r="A101" s="56">
        <v>45413</v>
      </c>
      <c r="B101" s="57">
        <v>15.32</v>
      </c>
      <c r="C101" s="57" t="s">
        <v>65</v>
      </c>
      <c r="D101" s="57" t="s">
        <v>41</v>
      </c>
      <c r="E101" s="58">
        <v>5350</v>
      </c>
      <c r="F101" s="58">
        <v>19900</v>
      </c>
      <c r="G101" s="58">
        <v>14550</v>
      </c>
    </row>
    <row r="102" spans="1:7" x14ac:dyDescent="0.3">
      <c r="A102" s="56">
        <v>45413</v>
      </c>
      <c r="B102" s="57">
        <v>15.38</v>
      </c>
      <c r="C102" s="57" t="s">
        <v>106</v>
      </c>
      <c r="D102" s="57" t="s">
        <v>41</v>
      </c>
      <c r="E102" s="58">
        <v>10600</v>
      </c>
      <c r="F102" s="58">
        <v>25300</v>
      </c>
      <c r="G102" s="58">
        <v>14700</v>
      </c>
    </row>
    <row r="103" spans="1:7" x14ac:dyDescent="0.3">
      <c r="A103" s="56">
        <v>45413</v>
      </c>
      <c r="B103" s="57">
        <v>15.4</v>
      </c>
      <c r="C103" s="57" t="s">
        <v>72</v>
      </c>
      <c r="D103" s="57" t="s">
        <v>41</v>
      </c>
      <c r="E103" s="58">
        <v>7350</v>
      </c>
      <c r="F103" s="58">
        <v>21200</v>
      </c>
      <c r="G103" s="58">
        <v>13850</v>
      </c>
    </row>
    <row r="104" spans="1:7" x14ac:dyDescent="0.3">
      <c r="A104" s="56">
        <v>45413</v>
      </c>
      <c r="B104" s="57">
        <v>15.5</v>
      </c>
      <c r="C104" s="57" t="s">
        <v>56</v>
      </c>
      <c r="D104" s="57" t="s">
        <v>41</v>
      </c>
      <c r="E104" s="58">
        <v>1700</v>
      </c>
      <c r="F104" s="58">
        <v>7800</v>
      </c>
      <c r="G104" s="58">
        <v>6100</v>
      </c>
    </row>
    <row r="105" spans="1:7" x14ac:dyDescent="0.3">
      <c r="A105" s="56">
        <v>45413</v>
      </c>
      <c r="B105" s="57">
        <v>16</v>
      </c>
      <c r="C105" s="57" t="s">
        <v>74</v>
      </c>
      <c r="D105" s="57" t="s">
        <v>41</v>
      </c>
      <c r="E105" s="58">
        <v>3900</v>
      </c>
      <c r="F105" s="58">
        <v>13050</v>
      </c>
      <c r="G105" s="58">
        <v>9150</v>
      </c>
    </row>
    <row r="106" spans="1:7" x14ac:dyDescent="0.3">
      <c r="A106" s="56">
        <v>45413</v>
      </c>
      <c r="B106" s="57">
        <v>16.100000000000001</v>
      </c>
      <c r="C106" s="57" t="s">
        <v>68</v>
      </c>
      <c r="D106" s="57" t="s">
        <v>41</v>
      </c>
      <c r="E106" s="58">
        <v>4700</v>
      </c>
      <c r="F106" s="58">
        <v>24000</v>
      </c>
      <c r="G106" s="58">
        <v>19300</v>
      </c>
    </row>
    <row r="107" spans="1:7" x14ac:dyDescent="0.3">
      <c r="A107" s="56">
        <v>45413</v>
      </c>
      <c r="B107" s="57">
        <v>16.2</v>
      </c>
      <c r="C107" s="57" t="s">
        <v>49</v>
      </c>
      <c r="D107" s="57" t="s">
        <v>41</v>
      </c>
      <c r="E107" s="58">
        <v>6000</v>
      </c>
      <c r="F107" s="58">
        <v>16850</v>
      </c>
      <c r="G107" s="58">
        <v>10850</v>
      </c>
    </row>
    <row r="108" spans="1:7" x14ac:dyDescent="0.3">
      <c r="A108" s="56">
        <v>45413</v>
      </c>
      <c r="B108" s="57">
        <v>16.399999999999999</v>
      </c>
      <c r="C108" s="57" t="s">
        <v>99</v>
      </c>
      <c r="D108" s="57" t="s">
        <v>43</v>
      </c>
      <c r="E108" s="58">
        <v>4550</v>
      </c>
      <c r="F108" s="58">
        <v>17050</v>
      </c>
      <c r="G108" s="58">
        <v>12500</v>
      </c>
    </row>
    <row r="109" spans="1:7" x14ac:dyDescent="0.3">
      <c r="A109" s="56">
        <v>45413</v>
      </c>
      <c r="B109" s="57">
        <v>17.399999999999999</v>
      </c>
      <c r="C109" s="57" t="s">
        <v>98</v>
      </c>
      <c r="D109" s="57" t="s">
        <v>43</v>
      </c>
      <c r="E109" s="58">
        <v>7300</v>
      </c>
      <c r="F109" s="58">
        <v>20950</v>
      </c>
      <c r="G109" s="58">
        <v>13650</v>
      </c>
    </row>
    <row r="110" spans="1:7" x14ac:dyDescent="0.3">
      <c r="A110" s="56">
        <v>45413</v>
      </c>
      <c r="B110" s="57">
        <v>17.48</v>
      </c>
      <c r="C110" s="57" t="s">
        <v>57</v>
      </c>
      <c r="D110" s="57" t="s">
        <v>41</v>
      </c>
      <c r="E110" s="58">
        <v>4700</v>
      </c>
      <c r="F110" s="58">
        <v>18450</v>
      </c>
      <c r="G110" s="58">
        <v>13750</v>
      </c>
    </row>
    <row r="111" spans="1:7" x14ac:dyDescent="0.3">
      <c r="A111" s="56">
        <v>45413</v>
      </c>
      <c r="B111" s="57">
        <v>17.5</v>
      </c>
      <c r="C111" s="57" t="s">
        <v>95</v>
      </c>
      <c r="D111" s="57" t="s">
        <v>41</v>
      </c>
      <c r="E111" s="58">
        <v>8650</v>
      </c>
      <c r="F111" s="58">
        <v>22400</v>
      </c>
      <c r="G111" s="58">
        <v>13750</v>
      </c>
    </row>
    <row r="112" spans="1:7" x14ac:dyDescent="0.3">
      <c r="A112" s="56">
        <v>45413</v>
      </c>
      <c r="B112" s="57">
        <v>18</v>
      </c>
      <c r="C112" s="57" t="s">
        <v>62</v>
      </c>
      <c r="D112" s="57" t="s">
        <v>41</v>
      </c>
      <c r="E112" s="58">
        <v>10050</v>
      </c>
      <c r="F112" s="58">
        <v>23800</v>
      </c>
      <c r="G112" s="58">
        <v>13750</v>
      </c>
    </row>
    <row r="113" spans="1:7" x14ac:dyDescent="0.3">
      <c r="A113" s="56">
        <v>45413</v>
      </c>
      <c r="B113" s="57">
        <v>18.02</v>
      </c>
      <c r="C113" s="57" t="s">
        <v>106</v>
      </c>
      <c r="D113" s="57" t="s">
        <v>41</v>
      </c>
      <c r="E113" s="58">
        <v>3500</v>
      </c>
      <c r="F113" s="58">
        <v>18300</v>
      </c>
      <c r="G113" s="58">
        <v>14800</v>
      </c>
    </row>
    <row r="114" spans="1:7" x14ac:dyDescent="0.3">
      <c r="A114" s="56">
        <v>45413</v>
      </c>
      <c r="B114" s="57">
        <v>18.04</v>
      </c>
      <c r="C114" s="57" t="s">
        <v>72</v>
      </c>
      <c r="D114" s="57" t="s">
        <v>41</v>
      </c>
      <c r="E114" s="58">
        <v>3800</v>
      </c>
      <c r="F114" s="58">
        <v>17650</v>
      </c>
      <c r="G114" s="58">
        <v>13850</v>
      </c>
    </row>
    <row r="115" spans="1:7" x14ac:dyDescent="0.3">
      <c r="A115" s="56">
        <v>45413</v>
      </c>
      <c r="B115" s="57">
        <v>18.399999999999999</v>
      </c>
      <c r="C115" s="57" t="s">
        <v>60</v>
      </c>
      <c r="D115" s="57" t="s">
        <v>41</v>
      </c>
      <c r="E115" s="58">
        <v>4650</v>
      </c>
      <c r="F115" s="58">
        <v>18400</v>
      </c>
      <c r="G115" s="58">
        <v>13750</v>
      </c>
    </row>
    <row r="116" spans="1:7" x14ac:dyDescent="0.3">
      <c r="A116" s="56">
        <v>45413</v>
      </c>
      <c r="B116" s="57">
        <v>19.22</v>
      </c>
      <c r="C116" s="57" t="s">
        <v>61</v>
      </c>
      <c r="D116" s="57" t="s">
        <v>43</v>
      </c>
      <c r="E116" s="58">
        <v>7600</v>
      </c>
      <c r="F116" s="58">
        <v>23450</v>
      </c>
      <c r="G116" s="58">
        <v>15850</v>
      </c>
    </row>
    <row r="117" spans="1:7" x14ac:dyDescent="0.3">
      <c r="A117" s="56">
        <v>45413</v>
      </c>
      <c r="B117" s="57">
        <v>20</v>
      </c>
      <c r="C117" s="57" t="s">
        <v>66</v>
      </c>
      <c r="D117" s="57" t="s">
        <v>41</v>
      </c>
      <c r="E117" s="58">
        <v>9800</v>
      </c>
      <c r="F117" s="58">
        <v>26500</v>
      </c>
      <c r="G117" s="58">
        <v>16700</v>
      </c>
    </row>
    <row r="118" spans="1:7" x14ac:dyDescent="0.3">
      <c r="A118" s="56">
        <v>45414</v>
      </c>
      <c r="B118" s="57">
        <v>8.1</v>
      </c>
      <c r="C118" s="57" t="s">
        <v>117</v>
      </c>
      <c r="D118" s="57" t="s">
        <v>43</v>
      </c>
      <c r="E118" s="58">
        <v>4300</v>
      </c>
      <c r="F118" s="58">
        <v>20200</v>
      </c>
      <c r="G118" s="58">
        <v>15900</v>
      </c>
    </row>
    <row r="119" spans="1:7" x14ac:dyDescent="0.3">
      <c r="A119" s="56">
        <v>45414</v>
      </c>
      <c r="B119" s="57">
        <v>8.1</v>
      </c>
      <c r="C119" s="57" t="s">
        <v>45</v>
      </c>
      <c r="D119" s="57" t="s">
        <v>41</v>
      </c>
      <c r="E119" s="58">
        <v>1400</v>
      </c>
      <c r="F119" s="58">
        <v>5850</v>
      </c>
      <c r="G119" s="58">
        <v>4450</v>
      </c>
    </row>
    <row r="120" spans="1:7" x14ac:dyDescent="0.3">
      <c r="A120" s="56">
        <v>45414</v>
      </c>
      <c r="B120" s="57">
        <v>8.3000000000000007</v>
      </c>
      <c r="C120" s="57" t="s">
        <v>47</v>
      </c>
      <c r="D120" s="57" t="s">
        <v>41</v>
      </c>
      <c r="E120" s="58">
        <v>1900</v>
      </c>
      <c r="F120" s="58">
        <v>11000</v>
      </c>
      <c r="G120" s="58">
        <v>9100</v>
      </c>
    </row>
    <row r="121" spans="1:7" x14ac:dyDescent="0.3">
      <c r="A121" s="56">
        <v>45414</v>
      </c>
      <c r="B121" s="57">
        <v>9.1</v>
      </c>
      <c r="C121" s="57" t="s">
        <v>56</v>
      </c>
      <c r="D121" s="57" t="s">
        <v>41</v>
      </c>
      <c r="E121" s="58">
        <v>2450</v>
      </c>
      <c r="F121" s="58">
        <v>8550</v>
      </c>
      <c r="G121" s="58">
        <v>6100</v>
      </c>
    </row>
    <row r="122" spans="1:7" x14ac:dyDescent="0.3">
      <c r="A122" s="56">
        <v>45414</v>
      </c>
      <c r="B122" s="57">
        <v>9.1</v>
      </c>
      <c r="C122" s="57" t="s">
        <v>44</v>
      </c>
      <c r="D122" s="57" t="s">
        <v>41</v>
      </c>
      <c r="E122" s="58">
        <v>2250</v>
      </c>
      <c r="F122" s="58">
        <v>7550</v>
      </c>
      <c r="G122" s="58">
        <v>5300</v>
      </c>
    </row>
    <row r="123" spans="1:7" x14ac:dyDescent="0.3">
      <c r="A123" s="56">
        <v>45414</v>
      </c>
      <c r="B123" s="57">
        <v>9.1</v>
      </c>
      <c r="C123" s="57" t="s">
        <v>46</v>
      </c>
      <c r="D123" s="57" t="s">
        <v>41</v>
      </c>
      <c r="E123" s="58">
        <v>7850</v>
      </c>
      <c r="F123" s="58">
        <v>21800</v>
      </c>
      <c r="G123" s="58">
        <v>13950</v>
      </c>
    </row>
    <row r="124" spans="1:7" x14ac:dyDescent="0.3">
      <c r="A124" s="56">
        <v>45414</v>
      </c>
      <c r="B124" s="57">
        <v>9.1999999999999993</v>
      </c>
      <c r="C124" s="57" t="s">
        <v>45</v>
      </c>
      <c r="D124" s="57" t="s">
        <v>41</v>
      </c>
      <c r="E124" s="58">
        <v>2800</v>
      </c>
      <c r="F124" s="58">
        <v>7800</v>
      </c>
      <c r="G124" s="58">
        <v>5000</v>
      </c>
    </row>
    <row r="125" spans="1:7" x14ac:dyDescent="0.3">
      <c r="A125" s="56">
        <v>45414</v>
      </c>
      <c r="B125" s="57">
        <v>9.5</v>
      </c>
      <c r="C125" s="57" t="s">
        <v>111</v>
      </c>
      <c r="D125" s="57" t="s">
        <v>43</v>
      </c>
      <c r="E125" s="58">
        <v>2950</v>
      </c>
      <c r="F125" s="58">
        <v>8700</v>
      </c>
      <c r="G125" s="58">
        <v>5750</v>
      </c>
    </row>
    <row r="126" spans="1:7" x14ac:dyDescent="0.3">
      <c r="A126" s="56">
        <v>45414</v>
      </c>
      <c r="B126" s="57">
        <v>9.5</v>
      </c>
      <c r="C126" s="57" t="s">
        <v>40</v>
      </c>
      <c r="D126" s="57" t="s">
        <v>41</v>
      </c>
      <c r="E126" s="58">
        <v>3900</v>
      </c>
      <c r="F126" s="58">
        <v>11000</v>
      </c>
      <c r="G126" s="58">
        <v>7100</v>
      </c>
    </row>
    <row r="127" spans="1:7" x14ac:dyDescent="0.3">
      <c r="A127" s="56">
        <v>45414</v>
      </c>
      <c r="B127" s="57">
        <v>10</v>
      </c>
      <c r="C127" s="57" t="s">
        <v>73</v>
      </c>
      <c r="D127" s="57" t="s">
        <v>43</v>
      </c>
      <c r="E127" s="58">
        <v>7950</v>
      </c>
      <c r="F127" s="58">
        <v>21650</v>
      </c>
      <c r="G127" s="58">
        <v>13700</v>
      </c>
    </row>
    <row r="128" spans="1:7" x14ac:dyDescent="0.3">
      <c r="A128" s="56">
        <v>45414</v>
      </c>
      <c r="B128" s="57">
        <v>10</v>
      </c>
      <c r="C128" s="57" t="s">
        <v>42</v>
      </c>
      <c r="D128" s="57" t="s">
        <v>43</v>
      </c>
      <c r="E128" s="58">
        <v>10850</v>
      </c>
      <c r="F128" s="58">
        <v>26650</v>
      </c>
      <c r="G128" s="58">
        <v>15800</v>
      </c>
    </row>
    <row r="129" spans="1:7" x14ac:dyDescent="0.3">
      <c r="A129" s="56">
        <v>45414</v>
      </c>
      <c r="B129" s="57">
        <v>10.1</v>
      </c>
      <c r="C129" s="57" t="s">
        <v>108</v>
      </c>
      <c r="D129" s="57" t="s">
        <v>41</v>
      </c>
      <c r="E129" s="58">
        <v>7950</v>
      </c>
      <c r="F129" s="58">
        <v>22200</v>
      </c>
      <c r="G129" s="58">
        <v>14250</v>
      </c>
    </row>
    <row r="130" spans="1:7" x14ac:dyDescent="0.3">
      <c r="A130" s="56">
        <v>45414</v>
      </c>
      <c r="B130" s="57">
        <v>10.199999999999999</v>
      </c>
      <c r="C130" s="57" t="s">
        <v>50</v>
      </c>
      <c r="D130" s="57" t="s">
        <v>43</v>
      </c>
      <c r="E130" s="58">
        <v>7300</v>
      </c>
      <c r="F130" s="58">
        <v>21200</v>
      </c>
      <c r="G130" s="58">
        <v>13900</v>
      </c>
    </row>
    <row r="131" spans="1:7" x14ac:dyDescent="0.3">
      <c r="A131" s="56">
        <v>45414</v>
      </c>
      <c r="B131" s="57">
        <v>10.199999999999999</v>
      </c>
      <c r="C131" s="57" t="s">
        <v>97</v>
      </c>
      <c r="D131" s="57" t="s">
        <v>43</v>
      </c>
      <c r="E131" s="58">
        <v>2100</v>
      </c>
      <c r="F131" s="58">
        <v>7750</v>
      </c>
      <c r="G131" s="58">
        <v>5650</v>
      </c>
    </row>
    <row r="132" spans="1:7" x14ac:dyDescent="0.3">
      <c r="A132" s="56">
        <v>45414</v>
      </c>
      <c r="B132" s="57">
        <v>10.199999999999999</v>
      </c>
      <c r="C132" s="57" t="s">
        <v>75</v>
      </c>
      <c r="D132" s="57" t="s">
        <v>43</v>
      </c>
      <c r="E132" s="58">
        <v>7950</v>
      </c>
      <c r="F132" s="58">
        <v>21600</v>
      </c>
      <c r="G132" s="58">
        <v>13650</v>
      </c>
    </row>
    <row r="133" spans="1:7" x14ac:dyDescent="0.3">
      <c r="A133" s="56">
        <v>45414</v>
      </c>
      <c r="B133" s="57">
        <v>10.199999999999999</v>
      </c>
      <c r="C133" s="57" t="s">
        <v>47</v>
      </c>
      <c r="D133" s="57" t="s">
        <v>41</v>
      </c>
      <c r="E133" s="58">
        <v>2150</v>
      </c>
      <c r="F133" s="58">
        <v>11150</v>
      </c>
      <c r="G133" s="58">
        <v>9000</v>
      </c>
    </row>
    <row r="134" spans="1:7" x14ac:dyDescent="0.3">
      <c r="A134" s="56">
        <v>45414</v>
      </c>
      <c r="B134" s="57">
        <v>10.199999999999999</v>
      </c>
      <c r="C134" s="57" t="s">
        <v>74</v>
      </c>
      <c r="D134" s="57" t="s">
        <v>41</v>
      </c>
      <c r="E134" s="58">
        <v>1750</v>
      </c>
      <c r="F134" s="58">
        <v>10800</v>
      </c>
      <c r="G134" s="58">
        <v>9050</v>
      </c>
    </row>
    <row r="135" spans="1:7" x14ac:dyDescent="0.3">
      <c r="A135" s="56">
        <v>45414</v>
      </c>
      <c r="B135" s="57">
        <v>10.3</v>
      </c>
      <c r="C135" s="57" t="s">
        <v>84</v>
      </c>
      <c r="D135" s="57" t="s">
        <v>43</v>
      </c>
      <c r="E135" s="58">
        <v>5450</v>
      </c>
      <c r="F135" s="58">
        <v>19000</v>
      </c>
      <c r="G135" s="58">
        <v>13550</v>
      </c>
    </row>
    <row r="136" spans="1:7" x14ac:dyDescent="0.3">
      <c r="A136" s="56">
        <v>45414</v>
      </c>
      <c r="B136" s="57">
        <v>10.3</v>
      </c>
      <c r="C136" s="57" t="s">
        <v>85</v>
      </c>
      <c r="D136" s="57" t="s">
        <v>43</v>
      </c>
      <c r="E136" s="58">
        <v>8550</v>
      </c>
      <c r="F136" s="58">
        <v>20750</v>
      </c>
      <c r="G136" s="58">
        <v>12200</v>
      </c>
    </row>
    <row r="137" spans="1:7" x14ac:dyDescent="0.3">
      <c r="A137" s="56">
        <v>45414</v>
      </c>
      <c r="B137" s="57">
        <v>10.3</v>
      </c>
      <c r="C137" s="57" t="s">
        <v>45</v>
      </c>
      <c r="D137" s="57" t="s">
        <v>41</v>
      </c>
      <c r="E137" s="58">
        <v>2450</v>
      </c>
      <c r="F137" s="58">
        <v>7650</v>
      </c>
      <c r="G137" s="58">
        <v>5200</v>
      </c>
    </row>
    <row r="138" spans="1:7" x14ac:dyDescent="0.3">
      <c r="A138" s="56">
        <v>45414</v>
      </c>
      <c r="B138" s="57">
        <v>10.4</v>
      </c>
      <c r="C138" s="57" t="s">
        <v>117</v>
      </c>
      <c r="D138" s="57" t="s">
        <v>43</v>
      </c>
      <c r="E138" s="58">
        <v>2850</v>
      </c>
      <c r="F138" s="58">
        <v>18350</v>
      </c>
      <c r="G138" s="58">
        <v>15500</v>
      </c>
    </row>
    <row r="139" spans="1:7" x14ac:dyDescent="0.3">
      <c r="A139" s="56">
        <v>45414</v>
      </c>
      <c r="B139" s="57">
        <v>10.4</v>
      </c>
      <c r="C139" s="57" t="s">
        <v>71</v>
      </c>
      <c r="D139" s="57" t="s">
        <v>43</v>
      </c>
      <c r="E139" s="58">
        <v>8650</v>
      </c>
      <c r="F139" s="58">
        <v>20650</v>
      </c>
      <c r="G139" s="58">
        <v>12000</v>
      </c>
    </row>
    <row r="140" spans="1:7" x14ac:dyDescent="0.3">
      <c r="A140" s="56">
        <v>45414</v>
      </c>
      <c r="B140" s="57">
        <v>10.4</v>
      </c>
      <c r="C140" s="57" t="s">
        <v>87</v>
      </c>
      <c r="D140" s="57" t="s">
        <v>43</v>
      </c>
      <c r="E140" s="58">
        <v>2850</v>
      </c>
      <c r="F140" s="58">
        <v>9750</v>
      </c>
      <c r="G140" s="58">
        <v>6900</v>
      </c>
    </row>
    <row r="141" spans="1:7" x14ac:dyDescent="0.3">
      <c r="A141" s="56">
        <v>45414</v>
      </c>
      <c r="B141" s="57">
        <v>10.4</v>
      </c>
      <c r="C141" s="57" t="s">
        <v>51</v>
      </c>
      <c r="D141" s="57" t="s">
        <v>48</v>
      </c>
      <c r="E141" s="58">
        <v>8750</v>
      </c>
      <c r="F141" s="58">
        <v>20950</v>
      </c>
      <c r="G141" s="58">
        <v>12200</v>
      </c>
    </row>
    <row r="142" spans="1:7" x14ac:dyDescent="0.3">
      <c r="A142" s="56">
        <v>45414</v>
      </c>
      <c r="B142" s="57">
        <v>10.4</v>
      </c>
      <c r="C142" s="57" t="s">
        <v>52</v>
      </c>
      <c r="D142" s="57" t="s">
        <v>41</v>
      </c>
      <c r="E142" s="58">
        <v>8700</v>
      </c>
      <c r="F142" s="58">
        <v>22500</v>
      </c>
      <c r="G142" s="58">
        <v>13800</v>
      </c>
    </row>
    <row r="143" spans="1:7" x14ac:dyDescent="0.3">
      <c r="A143" s="56">
        <v>45414</v>
      </c>
      <c r="B143" s="57">
        <v>10.4</v>
      </c>
      <c r="C143" s="57" t="s">
        <v>53</v>
      </c>
      <c r="D143" s="57" t="s">
        <v>43</v>
      </c>
      <c r="E143" s="58">
        <v>5550</v>
      </c>
      <c r="F143" s="58">
        <v>18000</v>
      </c>
      <c r="G143" s="58">
        <v>12450</v>
      </c>
    </row>
    <row r="144" spans="1:7" x14ac:dyDescent="0.3">
      <c r="A144" s="56">
        <v>45414</v>
      </c>
      <c r="B144" s="57">
        <v>10.5</v>
      </c>
      <c r="C144" s="57" t="s">
        <v>44</v>
      </c>
      <c r="D144" s="57" t="s">
        <v>41</v>
      </c>
      <c r="E144" s="58">
        <v>4750</v>
      </c>
      <c r="F144" s="58">
        <v>10150</v>
      </c>
      <c r="G144" s="58">
        <v>5400</v>
      </c>
    </row>
    <row r="145" spans="1:7" x14ac:dyDescent="0.3">
      <c r="A145" s="56">
        <v>45414</v>
      </c>
      <c r="B145" s="57">
        <v>10.5</v>
      </c>
      <c r="C145" s="57" t="s">
        <v>86</v>
      </c>
      <c r="D145" s="57" t="s">
        <v>43</v>
      </c>
      <c r="E145" s="58">
        <v>8150</v>
      </c>
      <c r="F145" s="58">
        <v>20600</v>
      </c>
      <c r="G145" s="58">
        <v>12450</v>
      </c>
    </row>
    <row r="146" spans="1:7" x14ac:dyDescent="0.3">
      <c r="A146" s="56">
        <v>45414</v>
      </c>
      <c r="B146" s="57">
        <v>11</v>
      </c>
      <c r="C146" s="57" t="s">
        <v>104</v>
      </c>
      <c r="D146" s="57" t="s">
        <v>43</v>
      </c>
      <c r="E146" s="58">
        <v>8300</v>
      </c>
      <c r="F146" s="58">
        <v>22150</v>
      </c>
      <c r="G146" s="58">
        <v>13850</v>
      </c>
    </row>
    <row r="147" spans="1:7" x14ac:dyDescent="0.3">
      <c r="A147" s="56">
        <v>45414</v>
      </c>
      <c r="B147" s="57">
        <v>11</v>
      </c>
      <c r="C147" s="57" t="s">
        <v>40</v>
      </c>
      <c r="D147" s="57" t="s">
        <v>41</v>
      </c>
      <c r="E147" s="58">
        <v>1900</v>
      </c>
      <c r="F147" s="58">
        <v>8850</v>
      </c>
      <c r="G147" s="58">
        <v>6950</v>
      </c>
    </row>
    <row r="148" spans="1:7" x14ac:dyDescent="0.3">
      <c r="A148" s="56">
        <v>45414</v>
      </c>
      <c r="B148" s="57">
        <v>11.1</v>
      </c>
      <c r="C148" s="57" t="s">
        <v>123</v>
      </c>
      <c r="D148" s="57" t="s">
        <v>43</v>
      </c>
      <c r="E148" s="58">
        <v>3150</v>
      </c>
      <c r="F148" s="58">
        <v>10050</v>
      </c>
      <c r="G148" s="58">
        <v>6900</v>
      </c>
    </row>
    <row r="149" spans="1:7" x14ac:dyDescent="0.3">
      <c r="A149" s="56">
        <v>45414</v>
      </c>
      <c r="B149" s="57">
        <v>11.2</v>
      </c>
      <c r="C149" s="57" t="s">
        <v>112</v>
      </c>
      <c r="D149" s="57" t="s">
        <v>43</v>
      </c>
      <c r="E149" s="58">
        <v>5000</v>
      </c>
      <c r="F149" s="58">
        <v>13400</v>
      </c>
      <c r="G149" s="58">
        <v>8400</v>
      </c>
    </row>
    <row r="150" spans="1:7" x14ac:dyDescent="0.3">
      <c r="A150" s="56">
        <v>45414</v>
      </c>
      <c r="B150" s="57">
        <v>11.3</v>
      </c>
      <c r="C150" s="57" t="s">
        <v>57</v>
      </c>
      <c r="D150" s="57" t="s">
        <v>41</v>
      </c>
      <c r="E150" s="58">
        <v>6550</v>
      </c>
      <c r="F150" s="58">
        <v>20300</v>
      </c>
      <c r="G150" s="58">
        <v>13750</v>
      </c>
    </row>
    <row r="151" spans="1:7" x14ac:dyDescent="0.3">
      <c r="A151" s="56">
        <v>45414</v>
      </c>
      <c r="B151" s="57">
        <v>11.3</v>
      </c>
      <c r="C151" s="57" t="s">
        <v>46</v>
      </c>
      <c r="D151" s="57" t="s">
        <v>41</v>
      </c>
      <c r="E151" s="58">
        <v>7000</v>
      </c>
      <c r="F151" s="58">
        <v>20950</v>
      </c>
      <c r="G151" s="58">
        <v>13950</v>
      </c>
    </row>
    <row r="152" spans="1:7" x14ac:dyDescent="0.3">
      <c r="A152" s="56">
        <v>45414</v>
      </c>
      <c r="B152" s="57">
        <v>11.4</v>
      </c>
      <c r="C152" s="57" t="s">
        <v>116</v>
      </c>
      <c r="D152" s="57" t="s">
        <v>48</v>
      </c>
      <c r="E152" s="58">
        <v>6200</v>
      </c>
      <c r="F152" s="58">
        <v>18350</v>
      </c>
      <c r="G152" s="58">
        <v>12150</v>
      </c>
    </row>
    <row r="153" spans="1:7" x14ac:dyDescent="0.3">
      <c r="A153" s="56">
        <v>45414</v>
      </c>
      <c r="B153" s="57">
        <v>11.4</v>
      </c>
      <c r="C153" s="57" t="s">
        <v>95</v>
      </c>
      <c r="D153" s="57" t="s">
        <v>41</v>
      </c>
      <c r="E153" s="58">
        <v>9050</v>
      </c>
      <c r="F153" s="58">
        <v>22750</v>
      </c>
      <c r="G153" s="58">
        <v>13700</v>
      </c>
    </row>
    <row r="154" spans="1:7" x14ac:dyDescent="0.3">
      <c r="A154" s="56">
        <v>45414</v>
      </c>
      <c r="B154" s="57">
        <v>11.4</v>
      </c>
      <c r="C154" s="57" t="s">
        <v>64</v>
      </c>
      <c r="D154" s="57" t="s">
        <v>43</v>
      </c>
      <c r="E154" s="58">
        <v>11100</v>
      </c>
      <c r="F154" s="58">
        <v>26950</v>
      </c>
      <c r="G154" s="58">
        <v>15850</v>
      </c>
    </row>
    <row r="155" spans="1:7" x14ac:dyDescent="0.3">
      <c r="A155" s="56">
        <v>45414</v>
      </c>
      <c r="B155" s="57">
        <v>11.4</v>
      </c>
      <c r="C155" s="57" t="s">
        <v>45</v>
      </c>
      <c r="D155" s="57" t="s">
        <v>41</v>
      </c>
      <c r="E155" s="58">
        <v>2850</v>
      </c>
      <c r="F155" s="58">
        <v>7900</v>
      </c>
      <c r="G155" s="58">
        <v>5050</v>
      </c>
    </row>
    <row r="156" spans="1:7" x14ac:dyDescent="0.3">
      <c r="A156" s="56">
        <v>45414</v>
      </c>
      <c r="B156" s="57">
        <v>11.4</v>
      </c>
      <c r="C156" s="57" t="s">
        <v>98</v>
      </c>
      <c r="D156" s="57" t="s">
        <v>43</v>
      </c>
      <c r="E156" s="58">
        <v>6850</v>
      </c>
      <c r="F156" s="58">
        <v>20650</v>
      </c>
      <c r="G156" s="58">
        <v>13800</v>
      </c>
    </row>
    <row r="157" spans="1:7" x14ac:dyDescent="0.3">
      <c r="A157" s="56">
        <v>45414</v>
      </c>
      <c r="B157" s="57">
        <v>11.5</v>
      </c>
      <c r="C157" s="57" t="s">
        <v>63</v>
      </c>
      <c r="D157" s="57" t="s">
        <v>43</v>
      </c>
      <c r="E157" s="58">
        <v>2600</v>
      </c>
      <c r="F157" s="58">
        <v>10550</v>
      </c>
      <c r="G157" s="58">
        <v>7950</v>
      </c>
    </row>
    <row r="158" spans="1:7" x14ac:dyDescent="0.3">
      <c r="A158" s="56">
        <v>45414</v>
      </c>
      <c r="B158" s="57">
        <v>11.5</v>
      </c>
      <c r="C158" s="57" t="s">
        <v>49</v>
      </c>
      <c r="D158" s="57" t="s">
        <v>41</v>
      </c>
      <c r="E158" s="58">
        <v>1850</v>
      </c>
      <c r="F158" s="58">
        <v>13550</v>
      </c>
      <c r="G158" s="58">
        <v>11700</v>
      </c>
    </row>
    <row r="159" spans="1:7" x14ac:dyDescent="0.3">
      <c r="A159" s="56">
        <v>45414</v>
      </c>
      <c r="B159" s="57">
        <v>11.5</v>
      </c>
      <c r="C159" s="57" t="s">
        <v>69</v>
      </c>
      <c r="D159" s="57" t="s">
        <v>43</v>
      </c>
      <c r="E159" s="58">
        <v>10800</v>
      </c>
      <c r="F159" s="58">
        <v>26550</v>
      </c>
      <c r="G159" s="58">
        <v>15750</v>
      </c>
    </row>
    <row r="160" spans="1:7" x14ac:dyDescent="0.3">
      <c r="A160" s="56">
        <v>45414</v>
      </c>
      <c r="B160" s="57">
        <v>11.5</v>
      </c>
      <c r="C160" s="57" t="s">
        <v>58</v>
      </c>
      <c r="D160" s="57" t="s">
        <v>41</v>
      </c>
      <c r="E160" s="58">
        <v>9200</v>
      </c>
      <c r="F160" s="58">
        <v>23300</v>
      </c>
      <c r="G160" s="58">
        <v>14100</v>
      </c>
    </row>
    <row r="161" spans="1:7" x14ac:dyDescent="0.3">
      <c r="A161" s="56">
        <v>45414</v>
      </c>
      <c r="B161" s="57">
        <v>11.5</v>
      </c>
      <c r="C161" s="57" t="s">
        <v>97</v>
      </c>
      <c r="D161" s="57" t="s">
        <v>43</v>
      </c>
      <c r="E161" s="58">
        <v>750</v>
      </c>
      <c r="F161" s="58">
        <v>6250</v>
      </c>
      <c r="G161" s="58">
        <v>5500</v>
      </c>
    </row>
    <row r="162" spans="1:7" x14ac:dyDescent="0.3">
      <c r="A162" s="56">
        <v>45414</v>
      </c>
      <c r="B162" s="57">
        <v>12</v>
      </c>
      <c r="C162" s="57" t="s">
        <v>111</v>
      </c>
      <c r="D162" s="57" t="s">
        <v>43</v>
      </c>
      <c r="E162" s="58">
        <v>2050</v>
      </c>
      <c r="F162" s="58">
        <v>7700</v>
      </c>
      <c r="G162" s="58">
        <v>5650</v>
      </c>
    </row>
    <row r="163" spans="1:7" x14ac:dyDescent="0.3">
      <c r="A163" s="56">
        <v>45414</v>
      </c>
      <c r="B163" s="57">
        <v>12</v>
      </c>
      <c r="C163" s="57" t="s">
        <v>72</v>
      </c>
      <c r="D163" s="57" t="s">
        <v>41</v>
      </c>
      <c r="E163" s="58">
        <v>8800</v>
      </c>
      <c r="F163" s="58">
        <v>22600</v>
      </c>
      <c r="G163" s="58">
        <v>13800</v>
      </c>
    </row>
    <row r="164" spans="1:7" x14ac:dyDescent="0.3">
      <c r="A164" s="56">
        <v>45414</v>
      </c>
      <c r="B164" s="57">
        <v>12.1</v>
      </c>
      <c r="C164" s="57" t="s">
        <v>56</v>
      </c>
      <c r="D164" s="57" t="s">
        <v>41</v>
      </c>
      <c r="E164" s="58">
        <v>2150</v>
      </c>
      <c r="F164" s="58">
        <v>8150</v>
      </c>
      <c r="G164" s="58">
        <v>6000</v>
      </c>
    </row>
    <row r="165" spans="1:7" x14ac:dyDescent="0.3">
      <c r="A165" s="56">
        <v>45414</v>
      </c>
      <c r="B165" s="57">
        <v>12.1</v>
      </c>
      <c r="C165" s="57" t="s">
        <v>47</v>
      </c>
      <c r="D165" s="57" t="s">
        <v>41</v>
      </c>
      <c r="E165" s="58">
        <v>1700</v>
      </c>
      <c r="F165" s="58">
        <v>10850</v>
      </c>
      <c r="G165" s="58">
        <v>9150</v>
      </c>
    </row>
    <row r="166" spans="1:7" x14ac:dyDescent="0.3">
      <c r="A166" s="56">
        <v>45414</v>
      </c>
      <c r="B166" s="57">
        <v>12.1</v>
      </c>
      <c r="C166" s="57" t="s">
        <v>44</v>
      </c>
      <c r="D166" s="57" t="s">
        <v>41</v>
      </c>
      <c r="E166" s="58">
        <v>1550</v>
      </c>
      <c r="F166" s="58">
        <v>6450</v>
      </c>
      <c r="G166" s="58">
        <v>4900</v>
      </c>
    </row>
    <row r="167" spans="1:7" x14ac:dyDescent="0.3">
      <c r="A167" s="56">
        <v>45414</v>
      </c>
      <c r="B167" s="57">
        <v>12.1</v>
      </c>
      <c r="C167" s="57" t="s">
        <v>61</v>
      </c>
      <c r="D167" s="57" t="s">
        <v>43</v>
      </c>
      <c r="E167" s="58">
        <v>11200</v>
      </c>
      <c r="F167" s="58">
        <v>27250</v>
      </c>
      <c r="G167" s="58">
        <v>16050</v>
      </c>
    </row>
    <row r="168" spans="1:7" x14ac:dyDescent="0.3">
      <c r="A168" s="56">
        <v>45414</v>
      </c>
      <c r="B168" s="57">
        <v>12.1</v>
      </c>
      <c r="C168" s="57" t="s">
        <v>106</v>
      </c>
      <c r="D168" s="57" t="s">
        <v>41</v>
      </c>
      <c r="E168" s="58">
        <v>11000</v>
      </c>
      <c r="F168" s="58">
        <v>25750</v>
      </c>
      <c r="G168" s="58">
        <v>14750</v>
      </c>
    </row>
    <row r="169" spans="1:7" x14ac:dyDescent="0.3">
      <c r="A169" s="56">
        <v>45414</v>
      </c>
      <c r="B169" s="57">
        <v>12.2</v>
      </c>
      <c r="C169" s="57" t="s">
        <v>124</v>
      </c>
      <c r="D169" s="57" t="s">
        <v>55</v>
      </c>
      <c r="E169" s="58">
        <v>1100</v>
      </c>
      <c r="F169" s="58">
        <v>3700</v>
      </c>
      <c r="G169" s="58">
        <v>2600</v>
      </c>
    </row>
    <row r="170" spans="1:7" x14ac:dyDescent="0.3">
      <c r="A170" s="56">
        <v>45414</v>
      </c>
      <c r="B170" s="57">
        <v>12.2</v>
      </c>
      <c r="C170" s="57" t="s">
        <v>113</v>
      </c>
      <c r="D170" s="57" t="s">
        <v>43</v>
      </c>
      <c r="E170" s="58">
        <v>1200</v>
      </c>
      <c r="F170" s="58">
        <v>9250</v>
      </c>
      <c r="G170" s="58">
        <v>8050</v>
      </c>
    </row>
    <row r="171" spans="1:7" x14ac:dyDescent="0.3">
      <c r="A171" s="56">
        <v>45414</v>
      </c>
      <c r="B171" s="57">
        <v>12.2</v>
      </c>
      <c r="C171" s="57" t="s">
        <v>110</v>
      </c>
      <c r="D171" s="57" t="s">
        <v>43</v>
      </c>
      <c r="E171" s="58">
        <v>11150</v>
      </c>
      <c r="F171" s="58">
        <v>27000</v>
      </c>
      <c r="G171" s="58">
        <v>15850</v>
      </c>
    </row>
    <row r="172" spans="1:7" x14ac:dyDescent="0.3">
      <c r="A172" s="56">
        <v>45414</v>
      </c>
      <c r="B172" s="57">
        <v>12.3</v>
      </c>
      <c r="C172" s="57" t="s">
        <v>125</v>
      </c>
      <c r="D172" s="57" t="s">
        <v>43</v>
      </c>
      <c r="E172" s="58">
        <v>3100</v>
      </c>
      <c r="F172" s="58">
        <v>11050</v>
      </c>
      <c r="G172" s="58">
        <v>7950</v>
      </c>
    </row>
    <row r="173" spans="1:7" x14ac:dyDescent="0.3">
      <c r="A173" s="56">
        <v>45414</v>
      </c>
      <c r="B173" s="57">
        <v>12.4</v>
      </c>
      <c r="C173" s="57" t="s">
        <v>40</v>
      </c>
      <c r="D173" s="57" t="s">
        <v>41</v>
      </c>
      <c r="E173" s="58">
        <v>1100</v>
      </c>
      <c r="F173" s="58">
        <v>7800</v>
      </c>
      <c r="G173" s="58">
        <v>6700</v>
      </c>
    </row>
    <row r="174" spans="1:7" x14ac:dyDescent="0.3">
      <c r="A174" s="56">
        <v>45414</v>
      </c>
      <c r="B174" s="57">
        <v>12.5</v>
      </c>
      <c r="C174" s="57" t="s">
        <v>126</v>
      </c>
      <c r="D174" s="57" t="s">
        <v>43</v>
      </c>
      <c r="E174" s="58">
        <v>8950</v>
      </c>
      <c r="F174" s="58">
        <v>21200</v>
      </c>
      <c r="G174" s="58">
        <v>12250</v>
      </c>
    </row>
    <row r="175" spans="1:7" x14ac:dyDescent="0.3">
      <c r="A175" s="56">
        <v>45414</v>
      </c>
      <c r="B175" s="57">
        <v>12.5</v>
      </c>
      <c r="C175" s="57" t="s">
        <v>49</v>
      </c>
      <c r="D175" s="57" t="s">
        <v>41</v>
      </c>
      <c r="E175" s="58">
        <v>3050</v>
      </c>
      <c r="F175" s="58">
        <v>15600</v>
      </c>
      <c r="G175" s="58">
        <v>12550</v>
      </c>
    </row>
    <row r="176" spans="1:7" x14ac:dyDescent="0.3">
      <c r="A176" s="56">
        <v>45414</v>
      </c>
      <c r="B176" s="57">
        <v>12.5</v>
      </c>
      <c r="C176" s="57" t="s">
        <v>45</v>
      </c>
      <c r="D176" s="57" t="s">
        <v>41</v>
      </c>
      <c r="E176" s="58">
        <v>1950</v>
      </c>
      <c r="F176" s="58">
        <v>7150</v>
      </c>
      <c r="G176" s="58">
        <v>5200</v>
      </c>
    </row>
    <row r="177" spans="1:7" x14ac:dyDescent="0.3">
      <c r="A177" s="56">
        <v>45414</v>
      </c>
      <c r="B177" s="57">
        <v>13</v>
      </c>
      <c r="C177" s="57" t="s">
        <v>60</v>
      </c>
      <c r="D177" s="57" t="s">
        <v>41</v>
      </c>
      <c r="E177" s="58">
        <v>8600</v>
      </c>
      <c r="F177" s="58">
        <v>22350</v>
      </c>
      <c r="G177" s="58">
        <v>13750</v>
      </c>
    </row>
    <row r="178" spans="1:7" x14ac:dyDescent="0.3">
      <c r="A178" s="56">
        <v>45414</v>
      </c>
      <c r="B178" s="57">
        <v>13</v>
      </c>
      <c r="C178" s="57" t="s">
        <v>127</v>
      </c>
      <c r="D178" s="57" t="s">
        <v>55</v>
      </c>
      <c r="E178" s="58">
        <v>1200</v>
      </c>
      <c r="F178" s="58">
        <v>4150</v>
      </c>
      <c r="G178" s="58">
        <v>2950</v>
      </c>
    </row>
    <row r="179" spans="1:7" x14ac:dyDescent="0.3">
      <c r="A179" s="56">
        <v>45414</v>
      </c>
      <c r="B179" s="57">
        <v>13</v>
      </c>
      <c r="C179" s="57" t="s">
        <v>128</v>
      </c>
      <c r="D179" s="57" t="s">
        <v>55</v>
      </c>
      <c r="E179" s="58">
        <v>1550</v>
      </c>
      <c r="F179" s="58">
        <v>4100</v>
      </c>
      <c r="G179" s="58">
        <v>2550</v>
      </c>
    </row>
    <row r="180" spans="1:7" x14ac:dyDescent="0.3">
      <c r="A180" s="56">
        <v>45414</v>
      </c>
      <c r="B180" s="57">
        <v>13.2</v>
      </c>
      <c r="C180" s="57" t="s">
        <v>97</v>
      </c>
      <c r="D180" s="57" t="s">
        <v>43</v>
      </c>
      <c r="E180" s="58">
        <v>700</v>
      </c>
      <c r="F180" s="58">
        <v>6200</v>
      </c>
      <c r="G180" s="58">
        <v>5500</v>
      </c>
    </row>
    <row r="181" spans="1:7" x14ac:dyDescent="0.3">
      <c r="A181" s="56">
        <v>45414</v>
      </c>
      <c r="B181" s="57">
        <v>13.2</v>
      </c>
      <c r="C181" s="57" t="s">
        <v>129</v>
      </c>
      <c r="D181" s="57" t="s">
        <v>55</v>
      </c>
      <c r="E181" s="58">
        <v>1550</v>
      </c>
      <c r="F181" s="58">
        <v>5500</v>
      </c>
      <c r="G181" s="58">
        <v>3950</v>
      </c>
    </row>
    <row r="182" spans="1:7" x14ac:dyDescent="0.3">
      <c r="A182" s="56">
        <v>45414</v>
      </c>
      <c r="B182" s="57">
        <v>13.2</v>
      </c>
      <c r="C182" s="57" t="s">
        <v>54</v>
      </c>
      <c r="D182" s="57" t="s">
        <v>55</v>
      </c>
      <c r="E182" s="58">
        <v>1450</v>
      </c>
      <c r="F182" s="58">
        <v>4150</v>
      </c>
      <c r="G182" s="58">
        <v>2700</v>
      </c>
    </row>
    <row r="183" spans="1:7" x14ac:dyDescent="0.3">
      <c r="A183" s="56">
        <v>45414</v>
      </c>
      <c r="B183" s="57">
        <v>13.2</v>
      </c>
      <c r="C183" s="57" t="s">
        <v>108</v>
      </c>
      <c r="D183" s="57" t="s">
        <v>41</v>
      </c>
      <c r="E183" s="58">
        <v>7150</v>
      </c>
      <c r="F183" s="58">
        <v>21350</v>
      </c>
      <c r="G183" s="58">
        <v>14200</v>
      </c>
    </row>
    <row r="184" spans="1:7" x14ac:dyDescent="0.3">
      <c r="A184" s="56">
        <v>45414</v>
      </c>
      <c r="B184" s="57">
        <v>13.3</v>
      </c>
      <c r="C184" s="57" t="s">
        <v>70</v>
      </c>
      <c r="D184" s="57" t="s">
        <v>41</v>
      </c>
      <c r="E184" s="58">
        <v>8950</v>
      </c>
      <c r="F184" s="58">
        <v>22650</v>
      </c>
      <c r="G184" s="58">
        <v>13700</v>
      </c>
    </row>
    <row r="185" spans="1:7" x14ac:dyDescent="0.3">
      <c r="A185" s="56">
        <v>45414</v>
      </c>
      <c r="B185" s="57">
        <v>13.3</v>
      </c>
      <c r="C185" s="57" t="s">
        <v>130</v>
      </c>
      <c r="D185" s="57" t="s">
        <v>55</v>
      </c>
      <c r="E185" s="58">
        <v>1700</v>
      </c>
      <c r="F185" s="58">
        <v>5050</v>
      </c>
      <c r="G185" s="58">
        <v>3350</v>
      </c>
    </row>
    <row r="186" spans="1:7" x14ac:dyDescent="0.3">
      <c r="A186" s="56">
        <v>45414</v>
      </c>
      <c r="B186" s="57">
        <v>13.3</v>
      </c>
      <c r="C186" s="57" t="s">
        <v>75</v>
      </c>
      <c r="D186" s="57" t="s">
        <v>43</v>
      </c>
      <c r="E186" s="58">
        <v>5400</v>
      </c>
      <c r="F186" s="58">
        <v>19000</v>
      </c>
      <c r="G186" s="58">
        <v>13600</v>
      </c>
    </row>
    <row r="187" spans="1:7" x14ac:dyDescent="0.3">
      <c r="A187" s="56">
        <v>45414</v>
      </c>
      <c r="B187" s="57">
        <v>13.4</v>
      </c>
      <c r="C187" s="57" t="s">
        <v>59</v>
      </c>
      <c r="D187" s="57" t="s">
        <v>48</v>
      </c>
      <c r="E187" s="58">
        <v>12000</v>
      </c>
      <c r="F187" s="58">
        <v>26950</v>
      </c>
      <c r="G187" s="58">
        <v>14950</v>
      </c>
    </row>
    <row r="188" spans="1:7" x14ac:dyDescent="0.3">
      <c r="A188" s="56">
        <v>45414</v>
      </c>
      <c r="B188" s="57">
        <v>13.4</v>
      </c>
      <c r="C188" s="57" t="s">
        <v>44</v>
      </c>
      <c r="D188" s="57" t="s">
        <v>41</v>
      </c>
      <c r="E188" s="58">
        <v>1750</v>
      </c>
      <c r="F188" s="58">
        <v>7050</v>
      </c>
      <c r="G188" s="58">
        <v>5300</v>
      </c>
    </row>
    <row r="189" spans="1:7" x14ac:dyDescent="0.3">
      <c r="A189" s="56">
        <v>45414</v>
      </c>
      <c r="B189" s="57">
        <v>13.4</v>
      </c>
      <c r="C189" s="57" t="s">
        <v>117</v>
      </c>
      <c r="D189" s="57" t="s">
        <v>43</v>
      </c>
      <c r="E189" s="58">
        <v>13050</v>
      </c>
      <c r="F189" s="58">
        <v>28650</v>
      </c>
      <c r="G189" s="58">
        <v>15600</v>
      </c>
    </row>
    <row r="190" spans="1:7" x14ac:dyDescent="0.3">
      <c r="A190" s="56">
        <v>45414</v>
      </c>
      <c r="B190" s="57">
        <v>13.5</v>
      </c>
      <c r="C190" s="57" t="s">
        <v>40</v>
      </c>
      <c r="D190" s="57" t="s">
        <v>41</v>
      </c>
      <c r="E190" s="58">
        <v>1500</v>
      </c>
      <c r="F190" s="58">
        <v>8100</v>
      </c>
      <c r="G190" s="58">
        <v>6600</v>
      </c>
    </row>
    <row r="191" spans="1:7" x14ac:dyDescent="0.3">
      <c r="A191" s="56">
        <v>45414</v>
      </c>
      <c r="B191" s="57">
        <v>13.5</v>
      </c>
      <c r="C191" s="57" t="s">
        <v>53</v>
      </c>
      <c r="D191" s="57" t="s">
        <v>43</v>
      </c>
      <c r="E191" s="58">
        <v>6300</v>
      </c>
      <c r="F191" s="58">
        <v>18750</v>
      </c>
      <c r="G191" s="58">
        <v>12450</v>
      </c>
    </row>
    <row r="192" spans="1:7" x14ac:dyDescent="0.3">
      <c r="A192" s="56">
        <v>45414</v>
      </c>
      <c r="B192" s="57">
        <v>14</v>
      </c>
      <c r="C192" s="57" t="s">
        <v>66</v>
      </c>
      <c r="D192" s="57" t="s">
        <v>41</v>
      </c>
      <c r="E192" s="58">
        <v>10450</v>
      </c>
      <c r="F192" s="58">
        <v>27100</v>
      </c>
      <c r="G192" s="58">
        <v>16650</v>
      </c>
    </row>
    <row r="193" spans="1:7" x14ac:dyDescent="0.3">
      <c r="A193" s="56">
        <v>45414</v>
      </c>
      <c r="B193" s="57">
        <v>14.1</v>
      </c>
      <c r="C193" s="57" t="s">
        <v>74</v>
      </c>
      <c r="D193" s="57" t="s">
        <v>41</v>
      </c>
      <c r="E193" s="58">
        <v>3250</v>
      </c>
      <c r="F193" s="58">
        <v>12700</v>
      </c>
      <c r="G193" s="58">
        <v>9450</v>
      </c>
    </row>
    <row r="194" spans="1:7" x14ac:dyDescent="0.3">
      <c r="A194" s="56">
        <v>45414</v>
      </c>
      <c r="B194" s="57">
        <v>14.1</v>
      </c>
      <c r="C194" s="57" t="s">
        <v>123</v>
      </c>
      <c r="D194" s="57" t="s">
        <v>43</v>
      </c>
      <c r="E194" s="58">
        <v>3000</v>
      </c>
      <c r="F194" s="58">
        <v>9850</v>
      </c>
      <c r="G194" s="58">
        <v>6850</v>
      </c>
    </row>
    <row r="195" spans="1:7" x14ac:dyDescent="0.3">
      <c r="A195" s="56">
        <v>45414</v>
      </c>
      <c r="B195" s="57">
        <v>14.1</v>
      </c>
      <c r="C195" s="57" t="s">
        <v>71</v>
      </c>
      <c r="D195" s="57" t="s">
        <v>43</v>
      </c>
      <c r="E195" s="58">
        <v>7100</v>
      </c>
      <c r="F195" s="58">
        <v>19050</v>
      </c>
      <c r="G195" s="58">
        <v>11950</v>
      </c>
    </row>
    <row r="196" spans="1:7" x14ac:dyDescent="0.3">
      <c r="A196" s="56">
        <v>45414</v>
      </c>
      <c r="B196" s="57">
        <v>14.1</v>
      </c>
      <c r="C196" s="57" t="s">
        <v>111</v>
      </c>
      <c r="D196" s="57" t="s">
        <v>43</v>
      </c>
      <c r="E196" s="58">
        <v>1550</v>
      </c>
      <c r="F196" s="58">
        <v>7200</v>
      </c>
      <c r="G196" s="58">
        <v>5650</v>
      </c>
    </row>
    <row r="197" spans="1:7" x14ac:dyDescent="0.3">
      <c r="A197" s="56">
        <v>45414</v>
      </c>
      <c r="B197" s="57">
        <v>14.1</v>
      </c>
      <c r="C197" s="57" t="s">
        <v>45</v>
      </c>
      <c r="D197" s="57" t="s">
        <v>41</v>
      </c>
      <c r="E197" s="58">
        <v>4300</v>
      </c>
      <c r="F197" s="58">
        <v>9500</v>
      </c>
      <c r="G197" s="58">
        <v>5200</v>
      </c>
    </row>
    <row r="198" spans="1:7" x14ac:dyDescent="0.3">
      <c r="A198" s="56">
        <v>45414</v>
      </c>
      <c r="B198" s="57">
        <v>14.2</v>
      </c>
      <c r="C198" s="57" t="s">
        <v>87</v>
      </c>
      <c r="D198" s="57" t="s">
        <v>43</v>
      </c>
      <c r="E198" s="58">
        <v>2750</v>
      </c>
      <c r="F198" s="58">
        <v>9600</v>
      </c>
      <c r="G198" s="58">
        <v>6850</v>
      </c>
    </row>
    <row r="199" spans="1:7" x14ac:dyDescent="0.3">
      <c r="A199" s="56">
        <v>45414</v>
      </c>
      <c r="B199" s="57">
        <v>14.2</v>
      </c>
      <c r="C199" s="57" t="s">
        <v>114</v>
      </c>
      <c r="D199" s="57" t="s">
        <v>43</v>
      </c>
      <c r="E199" s="58">
        <v>10200</v>
      </c>
      <c r="F199" s="58">
        <v>25750</v>
      </c>
      <c r="G199" s="58">
        <v>15550</v>
      </c>
    </row>
    <row r="200" spans="1:7" x14ac:dyDescent="0.3">
      <c r="A200" s="56">
        <v>45414</v>
      </c>
      <c r="B200" s="57">
        <v>14.2</v>
      </c>
      <c r="C200" s="57" t="s">
        <v>46</v>
      </c>
      <c r="D200" s="57" t="s">
        <v>41</v>
      </c>
      <c r="E200" s="58">
        <v>7150</v>
      </c>
      <c r="F200" s="58">
        <v>21050</v>
      </c>
      <c r="G200" s="58">
        <v>13900</v>
      </c>
    </row>
    <row r="201" spans="1:7" x14ac:dyDescent="0.3">
      <c r="A201" s="56">
        <v>45414</v>
      </c>
      <c r="B201" s="57">
        <v>14.3</v>
      </c>
      <c r="C201" s="57" t="s">
        <v>42</v>
      </c>
      <c r="D201" s="57" t="s">
        <v>43</v>
      </c>
      <c r="E201" s="58">
        <v>10350</v>
      </c>
      <c r="F201" s="58">
        <v>26100</v>
      </c>
      <c r="G201" s="58">
        <v>15750</v>
      </c>
    </row>
    <row r="202" spans="1:7" x14ac:dyDescent="0.3">
      <c r="A202" s="56">
        <v>45414</v>
      </c>
      <c r="B202" s="57">
        <v>14.4</v>
      </c>
      <c r="C202" s="57" t="s">
        <v>97</v>
      </c>
      <c r="D202" s="57" t="s">
        <v>43</v>
      </c>
      <c r="E202" s="58">
        <v>2250</v>
      </c>
      <c r="F202" s="58">
        <v>7800</v>
      </c>
      <c r="G202" s="58">
        <v>5550</v>
      </c>
    </row>
    <row r="203" spans="1:7" x14ac:dyDescent="0.3">
      <c r="A203" s="56">
        <v>45414</v>
      </c>
      <c r="B203" s="57">
        <v>14.4</v>
      </c>
      <c r="C203" s="57" t="s">
        <v>108</v>
      </c>
      <c r="D203" s="57" t="s">
        <v>41</v>
      </c>
      <c r="E203" s="58">
        <v>3150</v>
      </c>
      <c r="F203" s="58">
        <v>17350</v>
      </c>
      <c r="G203" s="58">
        <v>14200</v>
      </c>
    </row>
    <row r="204" spans="1:7" x14ac:dyDescent="0.3">
      <c r="A204" s="56">
        <v>45414</v>
      </c>
      <c r="B204" s="57">
        <v>14.4</v>
      </c>
      <c r="C204" s="57" t="s">
        <v>49</v>
      </c>
      <c r="D204" s="57" t="s">
        <v>41</v>
      </c>
      <c r="E204" s="58">
        <v>2500</v>
      </c>
      <c r="F204" s="58">
        <v>14050</v>
      </c>
      <c r="G204" s="58">
        <v>11550</v>
      </c>
    </row>
    <row r="205" spans="1:7" x14ac:dyDescent="0.3">
      <c r="A205" s="56">
        <v>45414</v>
      </c>
      <c r="B205" s="57">
        <v>14.4</v>
      </c>
      <c r="C205" s="57" t="s">
        <v>131</v>
      </c>
      <c r="D205" s="57" t="s">
        <v>43</v>
      </c>
      <c r="E205" s="58">
        <v>3050</v>
      </c>
      <c r="F205" s="58">
        <v>8650</v>
      </c>
      <c r="G205" s="58">
        <v>5600</v>
      </c>
    </row>
    <row r="206" spans="1:7" x14ac:dyDescent="0.3">
      <c r="A206" s="56">
        <v>45414</v>
      </c>
      <c r="B206" s="57">
        <v>14.4</v>
      </c>
      <c r="C206" s="57" t="s">
        <v>51</v>
      </c>
      <c r="D206" s="57" t="s">
        <v>48</v>
      </c>
      <c r="E206" s="58">
        <v>8650</v>
      </c>
      <c r="F206" s="58">
        <v>20750</v>
      </c>
      <c r="G206" s="58">
        <v>12100</v>
      </c>
    </row>
    <row r="207" spans="1:7" x14ac:dyDescent="0.3">
      <c r="A207" s="56">
        <v>45414</v>
      </c>
      <c r="B207" s="57">
        <v>14.5</v>
      </c>
      <c r="C207" s="57" t="s">
        <v>61</v>
      </c>
      <c r="D207" s="57" t="s">
        <v>43</v>
      </c>
      <c r="E207" s="58">
        <v>3950</v>
      </c>
      <c r="F207" s="58">
        <v>20000</v>
      </c>
      <c r="G207" s="58">
        <v>16050</v>
      </c>
    </row>
    <row r="208" spans="1:7" x14ac:dyDescent="0.3">
      <c r="A208" s="56">
        <v>45414</v>
      </c>
      <c r="B208" s="57">
        <v>14.5</v>
      </c>
      <c r="C208" s="57" t="s">
        <v>105</v>
      </c>
      <c r="D208" s="57" t="s">
        <v>43</v>
      </c>
      <c r="E208" s="58">
        <v>2500</v>
      </c>
      <c r="F208" s="58">
        <v>10200</v>
      </c>
      <c r="G208" s="58">
        <v>7700</v>
      </c>
    </row>
    <row r="209" spans="1:7" x14ac:dyDescent="0.3">
      <c r="A209" s="56">
        <v>45414</v>
      </c>
      <c r="B209" s="57">
        <v>14.5</v>
      </c>
      <c r="C209" s="57" t="s">
        <v>57</v>
      </c>
      <c r="D209" s="57" t="s">
        <v>41</v>
      </c>
      <c r="E209" s="58">
        <v>4350</v>
      </c>
      <c r="F209" s="58">
        <v>18200</v>
      </c>
      <c r="G209" s="58">
        <v>13850</v>
      </c>
    </row>
    <row r="210" spans="1:7" x14ac:dyDescent="0.3">
      <c r="A210" s="56">
        <v>45414</v>
      </c>
      <c r="B210" s="57">
        <v>15</v>
      </c>
      <c r="C210" s="57" t="s">
        <v>85</v>
      </c>
      <c r="D210" s="57" t="s">
        <v>43</v>
      </c>
      <c r="E210" s="58">
        <v>8550</v>
      </c>
      <c r="F210" s="58">
        <v>20650</v>
      </c>
      <c r="G210" s="58">
        <v>12100</v>
      </c>
    </row>
    <row r="211" spans="1:7" x14ac:dyDescent="0.3">
      <c r="A211" s="56">
        <v>45414</v>
      </c>
      <c r="B211" s="57">
        <v>15</v>
      </c>
      <c r="C211" s="57" t="s">
        <v>40</v>
      </c>
      <c r="D211" s="57" t="s">
        <v>41</v>
      </c>
      <c r="E211" s="58">
        <v>1450</v>
      </c>
      <c r="F211" s="58">
        <v>8350</v>
      </c>
      <c r="G211" s="58">
        <v>6900</v>
      </c>
    </row>
    <row r="212" spans="1:7" x14ac:dyDescent="0.3">
      <c r="A212" s="56">
        <v>45414</v>
      </c>
      <c r="B212" s="57">
        <v>15.1</v>
      </c>
      <c r="C212" s="57" t="s">
        <v>52</v>
      </c>
      <c r="D212" s="57" t="s">
        <v>41</v>
      </c>
      <c r="E212" s="58">
        <v>8650</v>
      </c>
      <c r="F212" s="58">
        <v>22450</v>
      </c>
      <c r="G212" s="58">
        <v>13800</v>
      </c>
    </row>
    <row r="213" spans="1:7" x14ac:dyDescent="0.3">
      <c r="A213" s="56">
        <v>45414</v>
      </c>
      <c r="B213" s="57">
        <v>15.1</v>
      </c>
      <c r="C213" s="57" t="s">
        <v>116</v>
      </c>
      <c r="D213" s="57" t="s">
        <v>48</v>
      </c>
      <c r="E213" s="58">
        <v>5600</v>
      </c>
      <c r="F213" s="58">
        <v>17750</v>
      </c>
      <c r="G213" s="58">
        <v>12150</v>
      </c>
    </row>
    <row r="214" spans="1:7" x14ac:dyDescent="0.3">
      <c r="A214" s="56">
        <v>45414</v>
      </c>
      <c r="B214" s="57">
        <v>15.2</v>
      </c>
      <c r="C214" s="57" t="s">
        <v>132</v>
      </c>
      <c r="D214" s="57" t="s">
        <v>55</v>
      </c>
      <c r="E214" s="58">
        <v>1050</v>
      </c>
      <c r="F214" s="58">
        <v>4150</v>
      </c>
      <c r="G214" s="58">
        <v>3100</v>
      </c>
    </row>
    <row r="215" spans="1:7" x14ac:dyDescent="0.3">
      <c r="A215" s="56">
        <v>45414</v>
      </c>
      <c r="B215" s="57">
        <v>15.2</v>
      </c>
      <c r="C215" s="57" t="s">
        <v>106</v>
      </c>
      <c r="D215" s="57" t="s">
        <v>41</v>
      </c>
      <c r="E215" s="58">
        <v>11250</v>
      </c>
      <c r="F215" s="58">
        <v>26000</v>
      </c>
      <c r="G215" s="58">
        <v>14750</v>
      </c>
    </row>
    <row r="216" spans="1:7" x14ac:dyDescent="0.3">
      <c r="A216" s="56">
        <v>45414</v>
      </c>
      <c r="B216" s="57">
        <v>15.3</v>
      </c>
      <c r="C216" s="57" t="s">
        <v>44</v>
      </c>
      <c r="D216" s="57" t="s">
        <v>41</v>
      </c>
      <c r="E216" s="58">
        <v>1450</v>
      </c>
      <c r="F216" s="58">
        <v>6500</v>
      </c>
      <c r="G216" s="58">
        <v>5050</v>
      </c>
    </row>
    <row r="217" spans="1:7" x14ac:dyDescent="0.3">
      <c r="A217" s="56">
        <v>45414</v>
      </c>
      <c r="B217" s="57">
        <v>15.3</v>
      </c>
      <c r="C217" s="57" t="s">
        <v>49</v>
      </c>
      <c r="D217" s="57" t="s">
        <v>41</v>
      </c>
      <c r="E217" s="58">
        <v>3950</v>
      </c>
      <c r="F217" s="58">
        <v>14650</v>
      </c>
      <c r="G217" s="58">
        <v>10700</v>
      </c>
    </row>
    <row r="218" spans="1:7" x14ac:dyDescent="0.3">
      <c r="A218" s="56">
        <v>45414</v>
      </c>
      <c r="B218" s="57">
        <v>15.4</v>
      </c>
      <c r="C218" s="57" t="s">
        <v>73</v>
      </c>
      <c r="D218" s="57" t="s">
        <v>43</v>
      </c>
      <c r="E218" s="58">
        <v>8000</v>
      </c>
      <c r="F218" s="58">
        <v>21650</v>
      </c>
      <c r="G218" s="58">
        <v>13650</v>
      </c>
    </row>
    <row r="219" spans="1:7" x14ac:dyDescent="0.3">
      <c r="A219" s="56">
        <v>45414</v>
      </c>
      <c r="B219" s="57">
        <v>15.5</v>
      </c>
      <c r="C219" s="57" t="s">
        <v>45</v>
      </c>
      <c r="D219" s="57" t="s">
        <v>41</v>
      </c>
      <c r="E219" s="58">
        <v>2000</v>
      </c>
      <c r="F219" s="58">
        <v>6500</v>
      </c>
      <c r="G219" s="58">
        <v>4500</v>
      </c>
    </row>
    <row r="220" spans="1:7" x14ac:dyDescent="0.3">
      <c r="A220" s="56">
        <v>45414</v>
      </c>
      <c r="B220" s="57">
        <v>15.5</v>
      </c>
      <c r="C220" s="57" t="s">
        <v>74</v>
      </c>
      <c r="D220" s="57" t="s">
        <v>41</v>
      </c>
      <c r="E220" s="58">
        <v>2000</v>
      </c>
      <c r="F220" s="58">
        <v>11450</v>
      </c>
      <c r="G220" s="58">
        <v>9450</v>
      </c>
    </row>
    <row r="221" spans="1:7" x14ac:dyDescent="0.3">
      <c r="A221" s="56">
        <v>45414</v>
      </c>
      <c r="B221" s="57">
        <v>16</v>
      </c>
      <c r="C221" s="57" t="s">
        <v>133</v>
      </c>
      <c r="D221" s="57" t="s">
        <v>55</v>
      </c>
      <c r="E221" s="58">
        <v>1150</v>
      </c>
      <c r="F221" s="58">
        <v>3950</v>
      </c>
      <c r="G221" s="58">
        <v>2800</v>
      </c>
    </row>
    <row r="222" spans="1:7" x14ac:dyDescent="0.3">
      <c r="A222" s="56">
        <v>45414</v>
      </c>
      <c r="B222" s="57">
        <v>16</v>
      </c>
      <c r="C222" s="57" t="s">
        <v>107</v>
      </c>
      <c r="D222" s="57" t="s">
        <v>41</v>
      </c>
      <c r="E222" s="58">
        <v>3150</v>
      </c>
      <c r="F222" s="58">
        <v>17100</v>
      </c>
      <c r="G222" s="58">
        <v>13950</v>
      </c>
    </row>
    <row r="223" spans="1:7" x14ac:dyDescent="0.3">
      <c r="A223" s="56">
        <v>45414</v>
      </c>
      <c r="B223" s="57">
        <v>16</v>
      </c>
      <c r="C223" s="57" t="s">
        <v>70</v>
      </c>
      <c r="D223" s="57" t="s">
        <v>41</v>
      </c>
      <c r="E223" s="58">
        <v>4050</v>
      </c>
      <c r="F223" s="58">
        <v>17700</v>
      </c>
      <c r="G223" s="58">
        <v>13650</v>
      </c>
    </row>
    <row r="224" spans="1:7" x14ac:dyDescent="0.3">
      <c r="A224" s="56">
        <v>45414</v>
      </c>
      <c r="B224" s="57">
        <v>16</v>
      </c>
      <c r="C224" s="57" t="s">
        <v>64</v>
      </c>
      <c r="D224" s="57" t="s">
        <v>43</v>
      </c>
      <c r="E224" s="58">
        <v>9000</v>
      </c>
      <c r="F224" s="58">
        <v>24700</v>
      </c>
      <c r="G224" s="58">
        <v>15700</v>
      </c>
    </row>
    <row r="225" spans="1:7" x14ac:dyDescent="0.3">
      <c r="A225" s="56">
        <v>45414</v>
      </c>
      <c r="B225" s="57">
        <v>16</v>
      </c>
      <c r="C225" s="57" t="s">
        <v>51</v>
      </c>
      <c r="D225" s="57" t="s">
        <v>48</v>
      </c>
      <c r="E225" s="58">
        <v>1700</v>
      </c>
      <c r="F225" s="58">
        <v>13750</v>
      </c>
      <c r="G225" s="58">
        <v>12050</v>
      </c>
    </row>
    <row r="226" spans="1:7" x14ac:dyDescent="0.3">
      <c r="A226" s="56">
        <v>45414</v>
      </c>
      <c r="B226" s="57">
        <v>16.100000000000001</v>
      </c>
      <c r="C226" s="57" t="s">
        <v>68</v>
      </c>
      <c r="D226" s="57" t="s">
        <v>41</v>
      </c>
      <c r="E226" s="58">
        <v>3050</v>
      </c>
      <c r="F226" s="58">
        <v>22550</v>
      </c>
      <c r="G226" s="58">
        <v>19500</v>
      </c>
    </row>
    <row r="227" spans="1:7" x14ac:dyDescent="0.3">
      <c r="A227" s="56">
        <v>45414</v>
      </c>
      <c r="B227" s="57">
        <v>16.2</v>
      </c>
      <c r="C227" s="57" t="s">
        <v>65</v>
      </c>
      <c r="D227" s="57" t="s">
        <v>41</v>
      </c>
      <c r="E227" s="58">
        <v>4950</v>
      </c>
      <c r="F227" s="58">
        <v>19450</v>
      </c>
      <c r="G227" s="58">
        <v>14500</v>
      </c>
    </row>
    <row r="228" spans="1:7" x14ac:dyDescent="0.3">
      <c r="A228" s="56">
        <v>45414</v>
      </c>
      <c r="B228" s="57">
        <v>16.2</v>
      </c>
      <c r="C228" s="57" t="s">
        <v>69</v>
      </c>
      <c r="D228" s="57" t="s">
        <v>43</v>
      </c>
      <c r="E228" s="58">
        <v>10600</v>
      </c>
      <c r="F228" s="58">
        <v>26250</v>
      </c>
      <c r="G228" s="58">
        <v>15650</v>
      </c>
    </row>
    <row r="229" spans="1:7" x14ac:dyDescent="0.3">
      <c r="A229" s="56">
        <v>45414</v>
      </c>
      <c r="B229" s="57">
        <v>16.3</v>
      </c>
      <c r="C229" s="57" t="s">
        <v>58</v>
      </c>
      <c r="D229" s="57" t="s">
        <v>41</v>
      </c>
      <c r="E229" s="58">
        <v>8050</v>
      </c>
      <c r="F229" s="58">
        <v>22100</v>
      </c>
      <c r="G229" s="58">
        <v>14050</v>
      </c>
    </row>
    <row r="230" spans="1:7" x14ac:dyDescent="0.3">
      <c r="A230" s="56">
        <v>45414</v>
      </c>
      <c r="B230" s="57">
        <v>16.3</v>
      </c>
      <c r="C230" s="57" t="s">
        <v>49</v>
      </c>
      <c r="D230" s="57" t="s">
        <v>41</v>
      </c>
      <c r="E230" s="58">
        <v>1650</v>
      </c>
      <c r="F230" s="58">
        <v>12100</v>
      </c>
      <c r="G230" s="58">
        <v>10450</v>
      </c>
    </row>
    <row r="231" spans="1:7" x14ac:dyDescent="0.3">
      <c r="A231" s="56">
        <v>45414</v>
      </c>
      <c r="B231" s="57">
        <v>16.3</v>
      </c>
      <c r="C231" s="57" t="s">
        <v>40</v>
      </c>
      <c r="D231" s="57" t="s">
        <v>41</v>
      </c>
      <c r="E231" s="58">
        <v>2550</v>
      </c>
      <c r="F231" s="58">
        <v>9700</v>
      </c>
      <c r="G231" s="58">
        <v>7150</v>
      </c>
    </row>
    <row r="232" spans="1:7" x14ac:dyDescent="0.3">
      <c r="A232" s="56">
        <v>45414</v>
      </c>
      <c r="B232" s="57">
        <v>16.5</v>
      </c>
      <c r="C232" s="57" t="s">
        <v>56</v>
      </c>
      <c r="D232" s="57" t="s">
        <v>41</v>
      </c>
      <c r="E232" s="58">
        <v>1650</v>
      </c>
      <c r="F232" s="58">
        <v>7800</v>
      </c>
      <c r="G232" s="58">
        <v>6150</v>
      </c>
    </row>
    <row r="233" spans="1:7" x14ac:dyDescent="0.3">
      <c r="A233" s="56">
        <v>45414</v>
      </c>
      <c r="B233" s="57">
        <v>16.5</v>
      </c>
      <c r="C233" s="57" t="s">
        <v>114</v>
      </c>
      <c r="D233" s="57" t="s">
        <v>43</v>
      </c>
      <c r="E233" s="58">
        <v>3600</v>
      </c>
      <c r="F233" s="58">
        <v>19150</v>
      </c>
      <c r="G233" s="58">
        <v>15550</v>
      </c>
    </row>
    <row r="234" spans="1:7" x14ac:dyDescent="0.3">
      <c r="A234" s="56">
        <v>45414</v>
      </c>
      <c r="B234" s="57">
        <v>17.100000000000001</v>
      </c>
      <c r="C234" s="57" t="s">
        <v>52</v>
      </c>
      <c r="D234" s="57" t="s">
        <v>41</v>
      </c>
      <c r="E234" s="58">
        <v>2800</v>
      </c>
      <c r="F234" s="58">
        <v>16550</v>
      </c>
      <c r="G234" s="58">
        <v>13750</v>
      </c>
    </row>
    <row r="235" spans="1:7" x14ac:dyDescent="0.3">
      <c r="A235" s="56">
        <v>45414</v>
      </c>
      <c r="B235" s="57">
        <v>17.100000000000001</v>
      </c>
      <c r="C235" s="57" t="s">
        <v>54</v>
      </c>
      <c r="D235" s="57" t="s">
        <v>55</v>
      </c>
      <c r="E235" s="58">
        <v>1800</v>
      </c>
      <c r="F235" s="58">
        <v>4500</v>
      </c>
      <c r="G235" s="58">
        <v>2700</v>
      </c>
    </row>
    <row r="236" spans="1:7" x14ac:dyDescent="0.3">
      <c r="A236" s="56">
        <v>45414</v>
      </c>
      <c r="B236" s="57">
        <v>17.3</v>
      </c>
      <c r="C236" s="57" t="s">
        <v>124</v>
      </c>
      <c r="D236" s="57" t="s">
        <v>55</v>
      </c>
      <c r="E236" s="58">
        <v>1300</v>
      </c>
      <c r="F236" s="58">
        <v>4100</v>
      </c>
      <c r="G236" s="58">
        <v>2800</v>
      </c>
    </row>
    <row r="237" spans="1:7" x14ac:dyDescent="0.3">
      <c r="A237" s="56">
        <v>45414</v>
      </c>
      <c r="B237" s="57">
        <v>17.100000000000001</v>
      </c>
      <c r="C237" s="57" t="s">
        <v>72</v>
      </c>
      <c r="D237" s="57" t="s">
        <v>41</v>
      </c>
      <c r="E237" s="58">
        <v>6550</v>
      </c>
      <c r="F237" s="58">
        <v>20400</v>
      </c>
      <c r="G237" s="58">
        <v>13850</v>
      </c>
    </row>
    <row r="238" spans="1:7" x14ac:dyDescent="0.3">
      <c r="A238" s="56">
        <v>45414</v>
      </c>
      <c r="B238" s="57">
        <v>17.2</v>
      </c>
      <c r="C238" s="57" t="s">
        <v>60</v>
      </c>
      <c r="D238" s="57" t="s">
        <v>41</v>
      </c>
      <c r="E238" s="58">
        <v>6650</v>
      </c>
      <c r="F238" s="58">
        <v>20450</v>
      </c>
      <c r="G238" s="58">
        <v>13800</v>
      </c>
    </row>
    <row r="239" spans="1:7" x14ac:dyDescent="0.3">
      <c r="A239" s="56">
        <v>45414</v>
      </c>
      <c r="B239" s="57">
        <v>17.2</v>
      </c>
      <c r="C239" s="57" t="s">
        <v>49</v>
      </c>
      <c r="D239" s="57" t="s">
        <v>41</v>
      </c>
      <c r="E239" s="58">
        <v>4750</v>
      </c>
      <c r="F239" s="58">
        <v>15450</v>
      </c>
      <c r="G239" s="58">
        <v>10700</v>
      </c>
    </row>
    <row r="240" spans="1:7" x14ac:dyDescent="0.3">
      <c r="A240" s="56">
        <v>45414</v>
      </c>
      <c r="B240" s="57">
        <v>17.5</v>
      </c>
      <c r="C240" s="57" t="s">
        <v>122</v>
      </c>
      <c r="D240" s="57" t="s">
        <v>55</v>
      </c>
      <c r="E240" s="58">
        <v>1450</v>
      </c>
      <c r="F240" s="58">
        <v>4850</v>
      </c>
      <c r="G240" s="58">
        <v>3400</v>
      </c>
    </row>
    <row r="241" spans="1:7" x14ac:dyDescent="0.3">
      <c r="A241" s="56">
        <v>45414</v>
      </c>
      <c r="B241" s="57">
        <v>17.399999999999999</v>
      </c>
      <c r="C241" s="57" t="s">
        <v>106</v>
      </c>
      <c r="D241" s="57" t="s">
        <v>41</v>
      </c>
      <c r="E241" s="58">
        <v>5300</v>
      </c>
      <c r="F241" s="58">
        <v>20000</v>
      </c>
      <c r="G241" s="58">
        <v>14700</v>
      </c>
    </row>
    <row r="242" spans="1:7" x14ac:dyDescent="0.3">
      <c r="A242" s="56">
        <v>45414</v>
      </c>
      <c r="B242" s="57">
        <v>18.100000000000001</v>
      </c>
      <c r="C242" s="57" t="s">
        <v>105</v>
      </c>
      <c r="D242" s="57" t="s">
        <v>43</v>
      </c>
      <c r="E242" s="58">
        <v>2400</v>
      </c>
      <c r="F242" s="58">
        <v>9950</v>
      </c>
      <c r="G242" s="58">
        <v>7550</v>
      </c>
    </row>
    <row r="243" spans="1:7" x14ac:dyDescent="0.3">
      <c r="A243" s="56">
        <v>45414</v>
      </c>
      <c r="B243" s="57">
        <v>18.2</v>
      </c>
      <c r="C243" s="57" t="s">
        <v>134</v>
      </c>
      <c r="D243" s="57" t="s">
        <v>55</v>
      </c>
      <c r="E243" s="58">
        <v>1450</v>
      </c>
      <c r="F243" s="58">
        <v>4200</v>
      </c>
      <c r="G243" s="58">
        <v>2750</v>
      </c>
    </row>
    <row r="244" spans="1:7" x14ac:dyDescent="0.3">
      <c r="A244" s="56">
        <v>45414</v>
      </c>
      <c r="B244" s="57">
        <v>19</v>
      </c>
      <c r="C244" s="57" t="s">
        <v>95</v>
      </c>
      <c r="D244" s="57" t="s">
        <v>41</v>
      </c>
      <c r="E244" s="58">
        <v>8400</v>
      </c>
      <c r="F244" s="58">
        <v>22100</v>
      </c>
      <c r="G244" s="58">
        <v>13700</v>
      </c>
    </row>
    <row r="245" spans="1:7" x14ac:dyDescent="0.3">
      <c r="A245" s="56">
        <v>45414</v>
      </c>
      <c r="B245" s="57">
        <v>19.2</v>
      </c>
      <c r="C245" s="57" t="s">
        <v>66</v>
      </c>
      <c r="D245" s="57" t="s">
        <v>41</v>
      </c>
      <c r="E245" s="58">
        <v>10700</v>
      </c>
      <c r="F245" s="58">
        <v>27300</v>
      </c>
      <c r="G245" s="58">
        <v>16600</v>
      </c>
    </row>
    <row r="246" spans="1:7" x14ac:dyDescent="0.3">
      <c r="A246" s="56">
        <v>45414</v>
      </c>
      <c r="B246" s="57">
        <v>19.2</v>
      </c>
      <c r="C246" s="57" t="s">
        <v>62</v>
      </c>
      <c r="D246" s="57" t="s">
        <v>41</v>
      </c>
      <c r="E246" s="58">
        <v>8050</v>
      </c>
      <c r="F246" s="58">
        <v>21800</v>
      </c>
      <c r="G246" s="58">
        <v>13750</v>
      </c>
    </row>
    <row r="247" spans="1:7" x14ac:dyDescent="0.3">
      <c r="A247" s="56">
        <v>45414</v>
      </c>
      <c r="B247" s="57">
        <v>20.5</v>
      </c>
      <c r="C247" s="57" t="s">
        <v>54</v>
      </c>
      <c r="D247" s="57" t="s">
        <v>55</v>
      </c>
      <c r="E247" s="58">
        <v>1450</v>
      </c>
      <c r="F247" s="58">
        <v>4150</v>
      </c>
      <c r="G247" s="58">
        <v>2700</v>
      </c>
    </row>
    <row r="248" spans="1:7" x14ac:dyDescent="0.3">
      <c r="A248" s="56">
        <v>45414</v>
      </c>
      <c r="B248" s="57">
        <v>21</v>
      </c>
      <c r="C248" s="57" t="s">
        <v>124</v>
      </c>
      <c r="D248" s="57" t="s">
        <v>55</v>
      </c>
      <c r="E248" s="58">
        <v>1150</v>
      </c>
      <c r="F248" s="58">
        <v>4000</v>
      </c>
      <c r="G248" s="58">
        <v>2850</v>
      </c>
    </row>
    <row r="249" spans="1:7" x14ac:dyDescent="0.3">
      <c r="A249" s="56">
        <v>45415</v>
      </c>
      <c r="B249" s="57">
        <v>7.5</v>
      </c>
      <c r="C249" s="57" t="s">
        <v>45</v>
      </c>
      <c r="D249" s="57" t="s">
        <v>41</v>
      </c>
      <c r="E249" s="58">
        <v>2000</v>
      </c>
      <c r="F249" s="58">
        <v>7000</v>
      </c>
      <c r="G249" s="58">
        <v>5000</v>
      </c>
    </row>
    <row r="250" spans="1:7" x14ac:dyDescent="0.3">
      <c r="A250" s="56">
        <v>45415</v>
      </c>
      <c r="B250" s="57">
        <v>8.3000000000000007</v>
      </c>
      <c r="C250" s="57" t="s">
        <v>44</v>
      </c>
      <c r="D250" s="57" t="s">
        <v>41</v>
      </c>
      <c r="E250" s="58">
        <v>2850</v>
      </c>
      <c r="F250" s="58">
        <v>8450</v>
      </c>
      <c r="G250" s="58">
        <v>5600</v>
      </c>
    </row>
    <row r="251" spans="1:7" x14ac:dyDescent="0.3">
      <c r="A251" s="56">
        <v>45415</v>
      </c>
      <c r="B251" s="57">
        <v>8.5</v>
      </c>
      <c r="C251" s="57" t="s">
        <v>56</v>
      </c>
      <c r="D251" s="57" t="s">
        <v>41</v>
      </c>
      <c r="E251" s="58">
        <v>3450</v>
      </c>
      <c r="F251" s="58">
        <v>9350</v>
      </c>
      <c r="G251" s="58">
        <v>5900</v>
      </c>
    </row>
    <row r="252" spans="1:7" x14ac:dyDescent="0.3">
      <c r="A252" s="56">
        <v>45415</v>
      </c>
      <c r="B252" s="57">
        <v>9</v>
      </c>
      <c r="C252" s="57" t="s">
        <v>108</v>
      </c>
      <c r="D252" s="57" t="s">
        <v>41</v>
      </c>
      <c r="E252" s="58">
        <v>7200</v>
      </c>
      <c r="F252" s="58">
        <v>21400</v>
      </c>
      <c r="G252" s="58">
        <v>14200</v>
      </c>
    </row>
    <row r="253" spans="1:7" x14ac:dyDescent="0.3">
      <c r="A253" s="56">
        <v>45415</v>
      </c>
      <c r="B253" s="57">
        <v>9</v>
      </c>
      <c r="C253" s="57" t="s">
        <v>45</v>
      </c>
      <c r="D253" s="57" t="s">
        <v>41</v>
      </c>
      <c r="E253" s="58">
        <v>1550</v>
      </c>
      <c r="F253" s="58">
        <v>6700</v>
      </c>
      <c r="G253" s="58">
        <v>5150</v>
      </c>
    </row>
    <row r="254" spans="1:7" x14ac:dyDescent="0.3">
      <c r="A254" s="56">
        <v>45415</v>
      </c>
      <c r="B254" s="57">
        <v>9.1</v>
      </c>
      <c r="C254" s="57" t="s">
        <v>117</v>
      </c>
      <c r="D254" s="57" t="s">
        <v>43</v>
      </c>
      <c r="E254" s="58">
        <v>15250</v>
      </c>
      <c r="F254" s="58">
        <v>30850</v>
      </c>
      <c r="G254" s="58">
        <v>15600</v>
      </c>
    </row>
    <row r="255" spans="1:7" x14ac:dyDescent="0.3">
      <c r="A255" s="56">
        <v>45415</v>
      </c>
      <c r="B255" s="57">
        <v>9.1</v>
      </c>
      <c r="C255" s="57" t="s">
        <v>46</v>
      </c>
      <c r="D255" s="57" t="s">
        <v>41</v>
      </c>
      <c r="E255" s="58">
        <v>6450</v>
      </c>
      <c r="F255" s="58">
        <v>20350</v>
      </c>
      <c r="G255" s="58">
        <v>13900</v>
      </c>
    </row>
    <row r="256" spans="1:7" x14ac:dyDescent="0.3">
      <c r="A256" s="56">
        <v>45415</v>
      </c>
      <c r="B256" s="57">
        <v>9.1999999999999993</v>
      </c>
      <c r="C256" s="57" t="s">
        <v>47</v>
      </c>
      <c r="D256" s="57" t="s">
        <v>41</v>
      </c>
      <c r="E256" s="58">
        <v>4100</v>
      </c>
      <c r="F256" s="58">
        <v>13000</v>
      </c>
      <c r="G256" s="58">
        <v>8900</v>
      </c>
    </row>
    <row r="257" spans="1:7" x14ac:dyDescent="0.3">
      <c r="A257" s="56">
        <v>45415</v>
      </c>
      <c r="B257" s="57">
        <v>9.4</v>
      </c>
      <c r="C257" s="57" t="s">
        <v>73</v>
      </c>
      <c r="D257" s="57" t="s">
        <v>43</v>
      </c>
      <c r="E257" s="58">
        <v>8450</v>
      </c>
      <c r="F257" s="58">
        <v>22150</v>
      </c>
      <c r="G257" s="58">
        <v>13700</v>
      </c>
    </row>
    <row r="258" spans="1:7" x14ac:dyDescent="0.3">
      <c r="A258" s="56">
        <v>45415</v>
      </c>
      <c r="B258" s="57">
        <v>9.4</v>
      </c>
      <c r="C258" s="57" t="s">
        <v>40</v>
      </c>
      <c r="D258" s="57" t="s">
        <v>41</v>
      </c>
      <c r="E258" s="58">
        <v>2350</v>
      </c>
      <c r="F258" s="58">
        <v>9450</v>
      </c>
      <c r="G258" s="58">
        <v>7100</v>
      </c>
    </row>
    <row r="259" spans="1:7" x14ac:dyDescent="0.3">
      <c r="A259" s="56">
        <v>45415</v>
      </c>
      <c r="B259" s="57">
        <v>9.5</v>
      </c>
      <c r="C259" s="57" t="s">
        <v>44</v>
      </c>
      <c r="D259" s="57" t="s">
        <v>41</v>
      </c>
      <c r="E259" s="58">
        <v>2250</v>
      </c>
      <c r="F259" s="58">
        <v>7700</v>
      </c>
      <c r="G259" s="58">
        <v>5450</v>
      </c>
    </row>
    <row r="260" spans="1:7" x14ac:dyDescent="0.3">
      <c r="A260" s="56">
        <v>45415</v>
      </c>
      <c r="B260" s="57">
        <v>10.1</v>
      </c>
      <c r="C260" s="57" t="s">
        <v>74</v>
      </c>
      <c r="D260" s="57" t="s">
        <v>41</v>
      </c>
      <c r="E260" s="58">
        <v>1650</v>
      </c>
      <c r="F260" s="58">
        <v>10700</v>
      </c>
      <c r="G260" s="58">
        <v>9050</v>
      </c>
    </row>
    <row r="261" spans="1:7" x14ac:dyDescent="0.3">
      <c r="A261" s="56">
        <v>45415</v>
      </c>
      <c r="B261" s="57">
        <v>10.199999999999999</v>
      </c>
      <c r="C261" s="57" t="s">
        <v>99</v>
      </c>
      <c r="D261" s="57" t="s">
        <v>43</v>
      </c>
      <c r="E261" s="58">
        <v>7800</v>
      </c>
      <c r="F261" s="58">
        <v>20150</v>
      </c>
      <c r="G261" s="58">
        <v>12350</v>
      </c>
    </row>
    <row r="262" spans="1:7" x14ac:dyDescent="0.3">
      <c r="A262" s="56">
        <v>45415</v>
      </c>
      <c r="B262" s="57">
        <v>10.199999999999999</v>
      </c>
      <c r="C262" s="57" t="s">
        <v>57</v>
      </c>
      <c r="D262" s="57" t="s">
        <v>41</v>
      </c>
      <c r="E262" s="58">
        <v>7400</v>
      </c>
      <c r="F262" s="58">
        <v>21200</v>
      </c>
      <c r="G262" s="58">
        <v>13800</v>
      </c>
    </row>
    <row r="263" spans="1:7" x14ac:dyDescent="0.3">
      <c r="A263" s="56">
        <v>45415</v>
      </c>
      <c r="B263" s="57">
        <v>10.199999999999999</v>
      </c>
      <c r="C263" s="57" t="s">
        <v>42</v>
      </c>
      <c r="D263" s="57" t="s">
        <v>43</v>
      </c>
      <c r="E263" s="58">
        <v>10250</v>
      </c>
      <c r="F263" s="58">
        <v>26100</v>
      </c>
      <c r="G263" s="58">
        <v>15850</v>
      </c>
    </row>
    <row r="264" spans="1:7" x14ac:dyDescent="0.3">
      <c r="A264" s="56">
        <v>45415</v>
      </c>
      <c r="B264" s="57">
        <v>10.199999999999999</v>
      </c>
      <c r="C264" s="57" t="s">
        <v>85</v>
      </c>
      <c r="D264" s="57" t="s">
        <v>43</v>
      </c>
      <c r="E264" s="58">
        <v>9600</v>
      </c>
      <c r="F264" s="58">
        <v>21800</v>
      </c>
      <c r="G264" s="58">
        <v>12200</v>
      </c>
    </row>
    <row r="265" spans="1:7" x14ac:dyDescent="0.3">
      <c r="A265" s="56">
        <v>45415</v>
      </c>
      <c r="B265" s="57">
        <v>10.4</v>
      </c>
      <c r="C265" s="57" t="s">
        <v>45</v>
      </c>
      <c r="D265" s="57" t="s">
        <v>41</v>
      </c>
      <c r="E265" s="58">
        <v>3400</v>
      </c>
      <c r="F265" s="58">
        <v>8550</v>
      </c>
      <c r="G265" s="58">
        <v>5150</v>
      </c>
    </row>
    <row r="266" spans="1:7" x14ac:dyDescent="0.3">
      <c r="A266" s="56">
        <v>45415</v>
      </c>
      <c r="B266" s="57">
        <v>10.5</v>
      </c>
      <c r="C266" s="57" t="s">
        <v>64</v>
      </c>
      <c r="D266" s="57" t="s">
        <v>43</v>
      </c>
      <c r="E266" s="58">
        <v>10250</v>
      </c>
      <c r="F266" s="58">
        <v>26100</v>
      </c>
      <c r="G266" s="58">
        <v>15850</v>
      </c>
    </row>
    <row r="267" spans="1:7" x14ac:dyDescent="0.3">
      <c r="A267" s="56">
        <v>45415</v>
      </c>
      <c r="B267" s="57">
        <v>11</v>
      </c>
      <c r="C267" s="57" t="s">
        <v>86</v>
      </c>
      <c r="D267" s="57" t="s">
        <v>43</v>
      </c>
      <c r="E267" s="58">
        <v>7450</v>
      </c>
      <c r="F267" s="58">
        <v>19950</v>
      </c>
      <c r="G267" s="58">
        <v>12500</v>
      </c>
    </row>
    <row r="268" spans="1:7" x14ac:dyDescent="0.3">
      <c r="A268" s="56">
        <v>45415</v>
      </c>
      <c r="B268" s="57">
        <v>11</v>
      </c>
      <c r="C268" s="57" t="s">
        <v>123</v>
      </c>
      <c r="D268" s="57" t="s">
        <v>43</v>
      </c>
      <c r="E268" s="58">
        <v>2850</v>
      </c>
      <c r="F268" s="58">
        <v>9750</v>
      </c>
      <c r="G268" s="58">
        <v>6900</v>
      </c>
    </row>
    <row r="269" spans="1:7" x14ac:dyDescent="0.3">
      <c r="A269" s="56">
        <v>45415</v>
      </c>
      <c r="B269" s="57">
        <v>11</v>
      </c>
      <c r="C269" s="57" t="s">
        <v>104</v>
      </c>
      <c r="D269" s="57" t="s">
        <v>43</v>
      </c>
      <c r="E269" s="58">
        <v>8050</v>
      </c>
      <c r="F269" s="58">
        <v>22000</v>
      </c>
      <c r="G269" s="58">
        <v>13950</v>
      </c>
    </row>
    <row r="270" spans="1:7" x14ac:dyDescent="0.3">
      <c r="A270" s="56">
        <v>45415</v>
      </c>
      <c r="B270" s="57">
        <v>11</v>
      </c>
      <c r="C270" s="57" t="s">
        <v>47</v>
      </c>
      <c r="D270" s="57" t="s">
        <v>41</v>
      </c>
      <c r="E270" s="58">
        <v>3050</v>
      </c>
      <c r="F270" s="58">
        <v>12200</v>
      </c>
      <c r="G270" s="58">
        <v>9150</v>
      </c>
    </row>
    <row r="271" spans="1:7" x14ac:dyDescent="0.3">
      <c r="A271" s="56">
        <v>45415</v>
      </c>
      <c r="B271" s="57">
        <v>11</v>
      </c>
      <c r="C271" s="57" t="s">
        <v>110</v>
      </c>
      <c r="D271" s="57" t="s">
        <v>43</v>
      </c>
      <c r="E271" s="58">
        <v>5800</v>
      </c>
      <c r="F271" s="58">
        <v>21550</v>
      </c>
      <c r="G271" s="58">
        <v>15750</v>
      </c>
    </row>
    <row r="272" spans="1:7" x14ac:dyDescent="0.3">
      <c r="A272" s="56">
        <v>45415</v>
      </c>
      <c r="B272" s="57">
        <v>11</v>
      </c>
      <c r="C272" s="57" t="s">
        <v>44</v>
      </c>
      <c r="D272" s="57" t="s">
        <v>41</v>
      </c>
      <c r="E272" s="58">
        <v>4950</v>
      </c>
      <c r="F272" s="58">
        <v>10250</v>
      </c>
      <c r="G272" s="58">
        <v>5300</v>
      </c>
    </row>
    <row r="273" spans="1:7" x14ac:dyDescent="0.3">
      <c r="A273" s="56">
        <v>45415</v>
      </c>
      <c r="B273" s="57">
        <v>11.1</v>
      </c>
      <c r="C273" s="57" t="s">
        <v>50</v>
      </c>
      <c r="D273" s="57" t="s">
        <v>43</v>
      </c>
      <c r="E273" s="58">
        <v>7800</v>
      </c>
      <c r="F273" s="58">
        <v>21800</v>
      </c>
      <c r="G273" s="58">
        <v>14000</v>
      </c>
    </row>
    <row r="274" spans="1:7" x14ac:dyDescent="0.3">
      <c r="A274" s="56">
        <v>45415</v>
      </c>
      <c r="B274" s="57">
        <v>11.1</v>
      </c>
      <c r="C274" s="57" t="s">
        <v>51</v>
      </c>
      <c r="D274" s="57" t="s">
        <v>48</v>
      </c>
      <c r="E274" s="58">
        <v>8450</v>
      </c>
      <c r="F274" s="58">
        <v>20500</v>
      </c>
      <c r="G274" s="58">
        <v>12050</v>
      </c>
    </row>
    <row r="275" spans="1:7" x14ac:dyDescent="0.3">
      <c r="A275" s="56">
        <v>45415</v>
      </c>
      <c r="B275" s="57">
        <v>11.1</v>
      </c>
      <c r="C275" s="57" t="s">
        <v>71</v>
      </c>
      <c r="D275" s="57" t="s">
        <v>43</v>
      </c>
      <c r="E275" s="58">
        <v>9400</v>
      </c>
      <c r="F275" s="58">
        <v>21500</v>
      </c>
      <c r="G275" s="58">
        <v>12100</v>
      </c>
    </row>
    <row r="276" spans="1:7" x14ac:dyDescent="0.3">
      <c r="A276" s="56">
        <v>45415</v>
      </c>
      <c r="B276" s="57">
        <v>11.2</v>
      </c>
      <c r="C276" s="57" t="s">
        <v>40</v>
      </c>
      <c r="D276" s="57" t="s">
        <v>41</v>
      </c>
      <c r="E276" s="58">
        <v>1750</v>
      </c>
      <c r="F276" s="58">
        <v>9000</v>
      </c>
      <c r="G276" s="58">
        <v>7250</v>
      </c>
    </row>
    <row r="277" spans="1:7" x14ac:dyDescent="0.3">
      <c r="A277" s="56">
        <v>45415</v>
      </c>
      <c r="B277" s="57">
        <v>11.2</v>
      </c>
      <c r="C277" s="57" t="s">
        <v>58</v>
      </c>
      <c r="D277" s="57" t="s">
        <v>41</v>
      </c>
      <c r="E277" s="58">
        <v>9050</v>
      </c>
      <c r="F277" s="58">
        <v>23100</v>
      </c>
      <c r="G277" s="58">
        <v>14050</v>
      </c>
    </row>
    <row r="278" spans="1:7" x14ac:dyDescent="0.3">
      <c r="A278" s="56">
        <v>45415</v>
      </c>
      <c r="B278" s="57">
        <v>11.3</v>
      </c>
      <c r="C278" s="57" t="s">
        <v>95</v>
      </c>
      <c r="D278" s="57" t="s">
        <v>41</v>
      </c>
      <c r="E278" s="58">
        <v>9300</v>
      </c>
      <c r="F278" s="58">
        <v>22950</v>
      </c>
      <c r="G278" s="58">
        <v>13650</v>
      </c>
    </row>
    <row r="279" spans="1:7" x14ac:dyDescent="0.3">
      <c r="A279" s="56">
        <v>45415</v>
      </c>
      <c r="B279" s="57">
        <v>11.4</v>
      </c>
      <c r="C279" s="57" t="s">
        <v>53</v>
      </c>
      <c r="D279" s="57" t="s">
        <v>43</v>
      </c>
      <c r="E279" s="58">
        <v>7750</v>
      </c>
      <c r="F279" s="58">
        <v>20250</v>
      </c>
      <c r="G279" s="58">
        <v>12500</v>
      </c>
    </row>
    <row r="280" spans="1:7" x14ac:dyDescent="0.3">
      <c r="A280" s="56">
        <v>45415</v>
      </c>
      <c r="B280" s="57">
        <v>11.4</v>
      </c>
      <c r="C280" s="57" t="s">
        <v>106</v>
      </c>
      <c r="D280" s="57" t="s">
        <v>41</v>
      </c>
      <c r="E280" s="58">
        <v>9300</v>
      </c>
      <c r="F280" s="58">
        <v>24000</v>
      </c>
      <c r="G280" s="58">
        <v>14700</v>
      </c>
    </row>
    <row r="281" spans="1:7" x14ac:dyDescent="0.3">
      <c r="A281" s="56">
        <v>45415</v>
      </c>
      <c r="B281" s="57">
        <v>11.4</v>
      </c>
      <c r="C281" s="57" t="s">
        <v>56</v>
      </c>
      <c r="D281" s="57" t="s">
        <v>41</v>
      </c>
      <c r="E281" s="58">
        <v>1850</v>
      </c>
      <c r="F281" s="58">
        <v>7500</v>
      </c>
      <c r="G281" s="58">
        <v>5650</v>
      </c>
    </row>
    <row r="282" spans="1:7" x14ac:dyDescent="0.3">
      <c r="A282" s="56">
        <v>45415</v>
      </c>
      <c r="B282" s="57">
        <v>11.4</v>
      </c>
      <c r="C282" s="57" t="s">
        <v>52</v>
      </c>
      <c r="D282" s="57" t="s">
        <v>41</v>
      </c>
      <c r="E282" s="58">
        <v>9850</v>
      </c>
      <c r="F282" s="58">
        <v>23600</v>
      </c>
      <c r="G282" s="58">
        <v>13750</v>
      </c>
    </row>
    <row r="283" spans="1:7" x14ac:dyDescent="0.3">
      <c r="A283" s="56">
        <v>45415</v>
      </c>
      <c r="B283" s="57">
        <v>12</v>
      </c>
      <c r="C283" s="57" t="s">
        <v>72</v>
      </c>
      <c r="D283" s="57" t="s">
        <v>41</v>
      </c>
      <c r="E283" s="58">
        <v>9150</v>
      </c>
      <c r="F283" s="58">
        <v>23000</v>
      </c>
      <c r="G283" s="58">
        <v>13850</v>
      </c>
    </row>
    <row r="284" spans="1:7" x14ac:dyDescent="0.3">
      <c r="A284" s="56">
        <v>45415</v>
      </c>
      <c r="B284" s="57">
        <v>12</v>
      </c>
      <c r="C284" s="57" t="s">
        <v>117</v>
      </c>
      <c r="D284" s="57" t="s">
        <v>43</v>
      </c>
      <c r="E284" s="58">
        <v>3700</v>
      </c>
      <c r="F284" s="58">
        <v>19150</v>
      </c>
      <c r="G284" s="58">
        <v>15450</v>
      </c>
    </row>
    <row r="285" spans="1:7" x14ac:dyDescent="0.3">
      <c r="A285" s="56">
        <v>45415</v>
      </c>
      <c r="B285" s="57">
        <v>12</v>
      </c>
      <c r="C285" s="57" t="s">
        <v>46</v>
      </c>
      <c r="D285" s="57" t="s">
        <v>41</v>
      </c>
      <c r="E285" s="58">
        <v>6450</v>
      </c>
      <c r="F285" s="58">
        <v>20300</v>
      </c>
      <c r="G285" s="58">
        <v>13850</v>
      </c>
    </row>
    <row r="286" spans="1:7" x14ac:dyDescent="0.3">
      <c r="A286" s="56">
        <v>45415</v>
      </c>
      <c r="B286" s="57">
        <v>12.1</v>
      </c>
      <c r="C286" s="57" t="s">
        <v>44</v>
      </c>
      <c r="D286" s="57" t="s">
        <v>41</v>
      </c>
      <c r="E286" s="58">
        <v>1250</v>
      </c>
      <c r="F286" s="58">
        <v>6350</v>
      </c>
      <c r="G286" s="58">
        <v>5100</v>
      </c>
    </row>
    <row r="287" spans="1:7" x14ac:dyDescent="0.3">
      <c r="A287" s="56">
        <v>45415</v>
      </c>
      <c r="B287" s="57">
        <v>12.1</v>
      </c>
      <c r="C287" s="57" t="s">
        <v>108</v>
      </c>
      <c r="D287" s="57" t="s">
        <v>41</v>
      </c>
      <c r="E287" s="58">
        <v>7550</v>
      </c>
      <c r="F287" s="58">
        <v>21750</v>
      </c>
      <c r="G287" s="58">
        <v>14200</v>
      </c>
    </row>
    <row r="288" spans="1:7" x14ac:dyDescent="0.3">
      <c r="A288" s="56">
        <v>45415</v>
      </c>
      <c r="B288" s="57">
        <v>12.1</v>
      </c>
      <c r="C288" s="57" t="s">
        <v>45</v>
      </c>
      <c r="D288" s="57" t="s">
        <v>41</v>
      </c>
      <c r="E288" s="58">
        <v>2300</v>
      </c>
      <c r="F288" s="58">
        <v>7200</v>
      </c>
      <c r="G288" s="58">
        <v>4900</v>
      </c>
    </row>
    <row r="289" spans="1:7" x14ac:dyDescent="0.3">
      <c r="A289" s="56">
        <v>45415</v>
      </c>
      <c r="B289" s="57">
        <v>12.1</v>
      </c>
      <c r="C289" s="57" t="s">
        <v>60</v>
      </c>
      <c r="D289" s="57" t="s">
        <v>41</v>
      </c>
      <c r="E289" s="58">
        <v>7500</v>
      </c>
      <c r="F289" s="58">
        <v>21300</v>
      </c>
      <c r="G289" s="58">
        <v>13800</v>
      </c>
    </row>
    <row r="290" spans="1:7" x14ac:dyDescent="0.3">
      <c r="A290" s="56">
        <v>45415</v>
      </c>
      <c r="B290" s="57">
        <v>12.1</v>
      </c>
      <c r="C290" s="57" t="s">
        <v>116</v>
      </c>
      <c r="D290" s="57" t="s">
        <v>48</v>
      </c>
      <c r="E290" s="58">
        <v>9650</v>
      </c>
      <c r="F290" s="58">
        <v>21750</v>
      </c>
      <c r="G290" s="58">
        <v>12100</v>
      </c>
    </row>
    <row r="291" spans="1:7" x14ac:dyDescent="0.3">
      <c r="A291" s="56">
        <v>45415</v>
      </c>
      <c r="B291" s="57">
        <v>12.2</v>
      </c>
      <c r="C291" s="57" t="s">
        <v>69</v>
      </c>
      <c r="D291" s="57" t="s">
        <v>43</v>
      </c>
      <c r="E291" s="58">
        <v>11100</v>
      </c>
      <c r="F291" s="58">
        <v>26900</v>
      </c>
      <c r="G291" s="58">
        <v>15800</v>
      </c>
    </row>
    <row r="292" spans="1:7" x14ac:dyDescent="0.3">
      <c r="A292" s="56">
        <v>45415</v>
      </c>
      <c r="B292" s="57">
        <v>12.3</v>
      </c>
      <c r="C292" s="57" t="s">
        <v>126</v>
      </c>
      <c r="D292" s="57" t="s">
        <v>43</v>
      </c>
      <c r="E292" s="58">
        <v>8550</v>
      </c>
      <c r="F292" s="58">
        <v>20800</v>
      </c>
      <c r="G292" s="58">
        <v>12250</v>
      </c>
    </row>
    <row r="293" spans="1:7" x14ac:dyDescent="0.3">
      <c r="A293" s="56">
        <v>45415</v>
      </c>
      <c r="B293" s="57">
        <v>12.4</v>
      </c>
      <c r="C293" s="57" t="s">
        <v>112</v>
      </c>
      <c r="D293" s="57" t="s">
        <v>43</v>
      </c>
      <c r="E293" s="58">
        <v>5350</v>
      </c>
      <c r="F293" s="58">
        <v>13800</v>
      </c>
      <c r="G293" s="58">
        <v>8450</v>
      </c>
    </row>
    <row r="294" spans="1:7" x14ac:dyDescent="0.3">
      <c r="A294" s="56">
        <v>45415</v>
      </c>
      <c r="B294" s="57">
        <v>12.4</v>
      </c>
      <c r="C294" s="57" t="s">
        <v>47</v>
      </c>
      <c r="D294" s="57" t="s">
        <v>41</v>
      </c>
      <c r="E294" s="58">
        <v>1750</v>
      </c>
      <c r="F294" s="58">
        <v>10850</v>
      </c>
      <c r="G294" s="58">
        <v>9100</v>
      </c>
    </row>
    <row r="295" spans="1:7" x14ac:dyDescent="0.3">
      <c r="A295" s="56">
        <v>45415</v>
      </c>
      <c r="B295" s="57">
        <v>12.4</v>
      </c>
      <c r="C295" s="57" t="s">
        <v>70</v>
      </c>
      <c r="D295" s="57" t="s">
        <v>41</v>
      </c>
      <c r="E295" s="58">
        <v>9400</v>
      </c>
      <c r="F295" s="58">
        <v>23050</v>
      </c>
      <c r="G295" s="58">
        <v>13650</v>
      </c>
    </row>
    <row r="296" spans="1:7" x14ac:dyDescent="0.3">
      <c r="A296" s="56">
        <v>45415</v>
      </c>
      <c r="B296" s="57">
        <v>12.5</v>
      </c>
      <c r="C296" s="57" t="s">
        <v>40</v>
      </c>
      <c r="D296" s="57" t="s">
        <v>41</v>
      </c>
      <c r="E296" s="58">
        <v>1700</v>
      </c>
      <c r="F296" s="58">
        <v>8700</v>
      </c>
      <c r="G296" s="58">
        <v>7000</v>
      </c>
    </row>
    <row r="297" spans="1:7" x14ac:dyDescent="0.3">
      <c r="A297" s="56">
        <v>45415</v>
      </c>
      <c r="B297" s="57">
        <v>12.5</v>
      </c>
      <c r="C297" s="57" t="s">
        <v>98</v>
      </c>
      <c r="D297" s="57" t="s">
        <v>43</v>
      </c>
      <c r="E297" s="58">
        <v>9250</v>
      </c>
      <c r="F297" s="58">
        <v>23000</v>
      </c>
      <c r="G297" s="58">
        <v>13750</v>
      </c>
    </row>
    <row r="298" spans="1:7" x14ac:dyDescent="0.3">
      <c r="A298" s="56">
        <v>45415</v>
      </c>
      <c r="B298" s="57">
        <v>12.5</v>
      </c>
      <c r="C298" s="57" t="s">
        <v>68</v>
      </c>
      <c r="D298" s="57" t="s">
        <v>41</v>
      </c>
      <c r="E298" s="58">
        <v>4500</v>
      </c>
      <c r="F298" s="58">
        <v>24000</v>
      </c>
      <c r="G298" s="58">
        <v>19500</v>
      </c>
    </row>
    <row r="299" spans="1:7" x14ac:dyDescent="0.3">
      <c r="A299" s="56">
        <v>45415</v>
      </c>
      <c r="B299" s="57">
        <v>13.1</v>
      </c>
      <c r="C299" s="57" t="s">
        <v>62</v>
      </c>
      <c r="D299" s="57" t="s">
        <v>41</v>
      </c>
      <c r="E299" s="58">
        <v>6750</v>
      </c>
      <c r="F299" s="58">
        <v>20600</v>
      </c>
      <c r="G299" s="58">
        <v>13850</v>
      </c>
    </row>
    <row r="300" spans="1:7" x14ac:dyDescent="0.3">
      <c r="A300" s="56">
        <v>45415</v>
      </c>
      <c r="B300" s="57">
        <v>13.1</v>
      </c>
      <c r="C300" s="57" t="s">
        <v>57</v>
      </c>
      <c r="D300" s="57" t="s">
        <v>41</v>
      </c>
      <c r="E300" s="58">
        <v>6050</v>
      </c>
      <c r="F300" s="58">
        <v>19850</v>
      </c>
      <c r="G300" s="58">
        <v>13800</v>
      </c>
    </row>
    <row r="301" spans="1:7" x14ac:dyDescent="0.3">
      <c r="A301" s="56">
        <v>45415</v>
      </c>
      <c r="B301" s="57">
        <v>13.1</v>
      </c>
      <c r="C301" s="57" t="s">
        <v>45</v>
      </c>
      <c r="D301" s="57" t="s">
        <v>41</v>
      </c>
      <c r="E301" s="58">
        <v>1400</v>
      </c>
      <c r="F301" s="58">
        <v>6300</v>
      </c>
      <c r="G301" s="58">
        <v>4900</v>
      </c>
    </row>
    <row r="302" spans="1:7" x14ac:dyDescent="0.3">
      <c r="A302" s="56">
        <v>45415</v>
      </c>
      <c r="B302" s="57">
        <v>13.2</v>
      </c>
      <c r="C302" s="57" t="s">
        <v>59</v>
      </c>
      <c r="D302" s="57" t="s">
        <v>48</v>
      </c>
      <c r="E302" s="58">
        <v>13300</v>
      </c>
      <c r="F302" s="58">
        <v>28100</v>
      </c>
      <c r="G302" s="58">
        <v>14800</v>
      </c>
    </row>
    <row r="303" spans="1:7" x14ac:dyDescent="0.3">
      <c r="A303" s="56">
        <v>45415</v>
      </c>
      <c r="B303" s="57">
        <v>13.2</v>
      </c>
      <c r="C303" s="57" t="s">
        <v>75</v>
      </c>
      <c r="D303" s="57" t="s">
        <v>43</v>
      </c>
      <c r="E303" s="58">
        <v>8850</v>
      </c>
      <c r="F303" s="58">
        <v>22550</v>
      </c>
      <c r="G303" s="58">
        <v>13700</v>
      </c>
    </row>
    <row r="304" spans="1:7" x14ac:dyDescent="0.3">
      <c r="A304" s="56">
        <v>45415</v>
      </c>
      <c r="B304" s="57">
        <v>13.3</v>
      </c>
      <c r="C304" s="57" t="s">
        <v>44</v>
      </c>
      <c r="D304" s="57" t="s">
        <v>41</v>
      </c>
      <c r="E304" s="58">
        <v>1700</v>
      </c>
      <c r="F304" s="58">
        <v>7000</v>
      </c>
      <c r="G304" s="58">
        <v>5300</v>
      </c>
    </row>
    <row r="305" spans="1:7" x14ac:dyDescent="0.3">
      <c r="A305" s="56">
        <v>45415</v>
      </c>
      <c r="B305" s="57">
        <v>13.3</v>
      </c>
      <c r="C305" s="57" t="s">
        <v>74</v>
      </c>
      <c r="D305" s="57" t="s">
        <v>41</v>
      </c>
      <c r="E305" s="58">
        <v>2500</v>
      </c>
      <c r="F305" s="58">
        <v>12000</v>
      </c>
      <c r="G305" s="58">
        <v>9500</v>
      </c>
    </row>
    <row r="306" spans="1:7" x14ac:dyDescent="0.3">
      <c r="A306" s="56">
        <v>45415</v>
      </c>
      <c r="B306" s="57">
        <v>13.5</v>
      </c>
      <c r="C306" s="57" t="s">
        <v>42</v>
      </c>
      <c r="D306" s="57" t="s">
        <v>43</v>
      </c>
      <c r="E306" s="58">
        <v>9950</v>
      </c>
      <c r="F306" s="58">
        <v>25800</v>
      </c>
      <c r="G306" s="58">
        <v>15850</v>
      </c>
    </row>
    <row r="307" spans="1:7" x14ac:dyDescent="0.3">
      <c r="A307" s="56">
        <v>45415</v>
      </c>
      <c r="B307" s="57">
        <v>13.5</v>
      </c>
      <c r="C307" s="57" t="s">
        <v>54</v>
      </c>
      <c r="D307" s="57" t="s">
        <v>55</v>
      </c>
      <c r="E307" s="58">
        <v>1500</v>
      </c>
      <c r="F307" s="58">
        <v>4450</v>
      </c>
      <c r="G307" s="58">
        <v>2950</v>
      </c>
    </row>
    <row r="308" spans="1:7" x14ac:dyDescent="0.3">
      <c r="A308" s="56">
        <v>45415</v>
      </c>
      <c r="B308" s="57">
        <v>13.5</v>
      </c>
      <c r="C308" s="57" t="s">
        <v>85</v>
      </c>
      <c r="D308" s="57" t="s">
        <v>43</v>
      </c>
      <c r="E308" s="58">
        <v>6550</v>
      </c>
      <c r="F308" s="58">
        <v>18650</v>
      </c>
      <c r="G308" s="58">
        <v>12100</v>
      </c>
    </row>
    <row r="309" spans="1:7" x14ac:dyDescent="0.3">
      <c r="A309" s="56">
        <v>45415</v>
      </c>
      <c r="B309" s="57">
        <v>14.1</v>
      </c>
      <c r="C309" s="57" t="s">
        <v>61</v>
      </c>
      <c r="D309" s="57" t="s">
        <v>43</v>
      </c>
      <c r="E309" s="58">
        <v>11650</v>
      </c>
      <c r="F309" s="58">
        <v>27600</v>
      </c>
      <c r="G309" s="58">
        <v>15950</v>
      </c>
    </row>
    <row r="310" spans="1:7" x14ac:dyDescent="0.3">
      <c r="A310" s="56">
        <v>45415</v>
      </c>
      <c r="B310" s="57">
        <v>14.1</v>
      </c>
      <c r="C310" s="57" t="s">
        <v>40</v>
      </c>
      <c r="D310" s="57" t="s">
        <v>41</v>
      </c>
      <c r="E310" s="58">
        <v>2300</v>
      </c>
      <c r="F310" s="58">
        <v>9500</v>
      </c>
      <c r="G310" s="58">
        <v>7200</v>
      </c>
    </row>
    <row r="311" spans="1:7" x14ac:dyDescent="0.3">
      <c r="A311" s="56">
        <v>45415</v>
      </c>
      <c r="B311" s="57">
        <v>14.1</v>
      </c>
      <c r="C311" s="57" t="s">
        <v>64</v>
      </c>
      <c r="D311" s="57" t="s">
        <v>43</v>
      </c>
      <c r="E311" s="58">
        <v>4300</v>
      </c>
      <c r="F311" s="58">
        <v>20100</v>
      </c>
      <c r="G311" s="58">
        <v>15800</v>
      </c>
    </row>
    <row r="312" spans="1:7" x14ac:dyDescent="0.3">
      <c r="A312" s="56">
        <v>45415</v>
      </c>
      <c r="B312" s="57">
        <v>14.3</v>
      </c>
      <c r="C312" s="57" t="s">
        <v>67</v>
      </c>
      <c r="D312" s="57" t="s">
        <v>43</v>
      </c>
      <c r="E312" s="58">
        <v>5400</v>
      </c>
      <c r="F312" s="58">
        <v>19100</v>
      </c>
      <c r="G312" s="58">
        <v>13700</v>
      </c>
    </row>
    <row r="313" spans="1:7" x14ac:dyDescent="0.3">
      <c r="A313" s="56">
        <v>45415</v>
      </c>
      <c r="B313" s="57">
        <v>14.3</v>
      </c>
      <c r="C313" s="57" t="s">
        <v>106</v>
      </c>
      <c r="D313" s="57" t="s">
        <v>41</v>
      </c>
      <c r="E313" s="58">
        <v>10450</v>
      </c>
      <c r="F313" s="58">
        <v>25150</v>
      </c>
      <c r="G313" s="58">
        <v>14700</v>
      </c>
    </row>
    <row r="314" spans="1:7" x14ac:dyDescent="0.3">
      <c r="A314" s="56">
        <v>45415</v>
      </c>
      <c r="B314" s="57">
        <v>14.3</v>
      </c>
      <c r="C314" s="57" t="s">
        <v>66</v>
      </c>
      <c r="D314" s="57" t="s">
        <v>41</v>
      </c>
      <c r="E314" s="58">
        <v>8950</v>
      </c>
      <c r="F314" s="58">
        <v>25600</v>
      </c>
      <c r="G314" s="58">
        <v>16650</v>
      </c>
    </row>
    <row r="315" spans="1:7" x14ac:dyDescent="0.3">
      <c r="A315" s="56">
        <v>45415</v>
      </c>
      <c r="B315" s="57">
        <v>14.4</v>
      </c>
      <c r="C315" s="57" t="s">
        <v>63</v>
      </c>
      <c r="D315" s="57" t="s">
        <v>43</v>
      </c>
      <c r="E315" s="58">
        <v>3450</v>
      </c>
      <c r="F315" s="58">
        <v>11450</v>
      </c>
      <c r="G315" s="58">
        <v>8000</v>
      </c>
    </row>
    <row r="316" spans="1:7" x14ac:dyDescent="0.3">
      <c r="A316" s="56">
        <v>45415</v>
      </c>
      <c r="B316" s="57">
        <v>14.5</v>
      </c>
      <c r="C316" s="57" t="s">
        <v>51</v>
      </c>
      <c r="D316" s="57" t="s">
        <v>48</v>
      </c>
      <c r="E316" s="58">
        <v>8200</v>
      </c>
      <c r="F316" s="58">
        <v>20250</v>
      </c>
      <c r="G316" s="58">
        <v>12050</v>
      </c>
    </row>
    <row r="317" spans="1:7" x14ac:dyDescent="0.3">
      <c r="A317" s="56">
        <v>45415</v>
      </c>
      <c r="B317" s="57">
        <v>14.5</v>
      </c>
      <c r="C317" s="57" t="s">
        <v>108</v>
      </c>
      <c r="D317" s="57" t="s">
        <v>41</v>
      </c>
      <c r="E317" s="58">
        <v>6150</v>
      </c>
      <c r="F317" s="58">
        <v>20350</v>
      </c>
      <c r="G317" s="58">
        <v>14200</v>
      </c>
    </row>
    <row r="318" spans="1:7" x14ac:dyDescent="0.3">
      <c r="A318" s="56">
        <v>45415</v>
      </c>
      <c r="B318" s="57">
        <v>14.5</v>
      </c>
      <c r="C318" s="57" t="s">
        <v>44</v>
      </c>
      <c r="D318" s="57" t="s">
        <v>41</v>
      </c>
      <c r="E318" s="58">
        <v>4450</v>
      </c>
      <c r="F318" s="58">
        <v>10050</v>
      </c>
      <c r="G318" s="58">
        <v>5600</v>
      </c>
    </row>
    <row r="319" spans="1:7" x14ac:dyDescent="0.3">
      <c r="A319" s="56">
        <v>45415</v>
      </c>
      <c r="B319" s="57">
        <v>14.5</v>
      </c>
      <c r="C319" s="57" t="s">
        <v>71</v>
      </c>
      <c r="D319" s="57" t="s">
        <v>43</v>
      </c>
      <c r="E319" s="58">
        <v>6300</v>
      </c>
      <c r="F319" s="58">
        <v>18350</v>
      </c>
      <c r="G319" s="58">
        <v>12050</v>
      </c>
    </row>
    <row r="320" spans="1:7" x14ac:dyDescent="0.3">
      <c r="A320" s="56">
        <v>45415</v>
      </c>
      <c r="B320" s="57">
        <v>15</v>
      </c>
      <c r="C320" s="57" t="s">
        <v>56</v>
      </c>
      <c r="D320" s="57" t="s">
        <v>41</v>
      </c>
      <c r="E320" s="58">
        <v>3300</v>
      </c>
      <c r="F320" s="58">
        <v>9400</v>
      </c>
      <c r="G320" s="58">
        <v>6100</v>
      </c>
    </row>
    <row r="321" spans="1:7" x14ac:dyDescent="0.3">
      <c r="A321" s="56">
        <v>45415</v>
      </c>
      <c r="B321" s="57">
        <v>15</v>
      </c>
      <c r="C321" s="57" t="s">
        <v>135</v>
      </c>
      <c r="D321" s="57" t="s">
        <v>43</v>
      </c>
      <c r="E321" s="58">
        <v>2950</v>
      </c>
      <c r="F321" s="58">
        <v>10050</v>
      </c>
      <c r="G321" s="58">
        <v>7100</v>
      </c>
    </row>
    <row r="322" spans="1:7" x14ac:dyDescent="0.3">
      <c r="A322" s="56">
        <v>45415</v>
      </c>
      <c r="B322" s="57">
        <v>15.1</v>
      </c>
      <c r="C322" s="57" t="s">
        <v>73</v>
      </c>
      <c r="D322" s="57" t="s">
        <v>43</v>
      </c>
      <c r="E322" s="58">
        <v>9400</v>
      </c>
      <c r="F322" s="58">
        <v>23050</v>
      </c>
      <c r="G322" s="58">
        <v>13650</v>
      </c>
    </row>
    <row r="323" spans="1:7" x14ac:dyDescent="0.3">
      <c r="A323" s="56">
        <v>45415</v>
      </c>
      <c r="B323" s="57">
        <v>15.2</v>
      </c>
      <c r="C323" s="57" t="s">
        <v>40</v>
      </c>
      <c r="D323" s="57" t="s">
        <v>41</v>
      </c>
      <c r="E323" s="58">
        <v>2050</v>
      </c>
      <c r="F323" s="58">
        <v>8800</v>
      </c>
      <c r="G323" s="58">
        <v>6750</v>
      </c>
    </row>
    <row r="324" spans="1:7" x14ac:dyDescent="0.3">
      <c r="A324" s="56">
        <v>45415</v>
      </c>
      <c r="B324" s="57">
        <v>15.3</v>
      </c>
      <c r="C324" s="57" t="s">
        <v>46</v>
      </c>
      <c r="D324" s="57" t="s">
        <v>41</v>
      </c>
      <c r="E324" s="58">
        <v>6500</v>
      </c>
      <c r="F324" s="58">
        <v>20350</v>
      </c>
      <c r="G324" s="58">
        <v>13850</v>
      </c>
    </row>
    <row r="325" spans="1:7" x14ac:dyDescent="0.3">
      <c r="A325" s="56">
        <v>45415</v>
      </c>
      <c r="B325" s="57">
        <v>15.4</v>
      </c>
      <c r="C325" s="57" t="s">
        <v>58</v>
      </c>
      <c r="D325" s="57" t="s">
        <v>41</v>
      </c>
      <c r="E325" s="58">
        <v>7350</v>
      </c>
      <c r="F325" s="58">
        <v>21350</v>
      </c>
      <c r="G325" s="58">
        <v>14000</v>
      </c>
    </row>
    <row r="326" spans="1:7" x14ac:dyDescent="0.3">
      <c r="A326" s="56">
        <v>45415</v>
      </c>
      <c r="B326" s="57">
        <v>15.4</v>
      </c>
      <c r="C326" s="57" t="s">
        <v>47</v>
      </c>
      <c r="D326" s="57" t="s">
        <v>41</v>
      </c>
      <c r="E326" s="58">
        <v>4400</v>
      </c>
      <c r="F326" s="58">
        <v>13300</v>
      </c>
      <c r="G326" s="58">
        <v>8900</v>
      </c>
    </row>
    <row r="327" spans="1:7" x14ac:dyDescent="0.3">
      <c r="A327" s="56">
        <v>45415</v>
      </c>
      <c r="B327" s="57">
        <v>15.4</v>
      </c>
      <c r="C327" s="57" t="s">
        <v>105</v>
      </c>
      <c r="D327" s="57" t="s">
        <v>43</v>
      </c>
      <c r="E327" s="58">
        <v>1250</v>
      </c>
      <c r="F327" s="58">
        <v>8800</v>
      </c>
      <c r="G327" s="58">
        <v>7550</v>
      </c>
    </row>
    <row r="328" spans="1:7" x14ac:dyDescent="0.3">
      <c r="A328" s="56">
        <v>45415</v>
      </c>
      <c r="B328" s="57">
        <v>15.5</v>
      </c>
      <c r="C328" s="57" t="s">
        <v>114</v>
      </c>
      <c r="D328" s="57" t="s">
        <v>43</v>
      </c>
      <c r="E328" s="58">
        <v>10600</v>
      </c>
      <c r="F328" s="58">
        <v>26250</v>
      </c>
      <c r="G328" s="58">
        <v>15650</v>
      </c>
    </row>
    <row r="329" spans="1:7" x14ac:dyDescent="0.3">
      <c r="A329" s="56">
        <v>45415</v>
      </c>
      <c r="B329" s="57">
        <v>15.5</v>
      </c>
      <c r="C329" s="57" t="s">
        <v>52</v>
      </c>
      <c r="D329" s="57" t="s">
        <v>41</v>
      </c>
      <c r="E329" s="58">
        <v>8450</v>
      </c>
      <c r="F329" s="58">
        <v>22200</v>
      </c>
      <c r="G329" s="58">
        <v>13750</v>
      </c>
    </row>
    <row r="330" spans="1:7" x14ac:dyDescent="0.3">
      <c r="A330" s="56">
        <v>45415</v>
      </c>
      <c r="B330" s="57">
        <v>16</v>
      </c>
      <c r="C330" s="57" t="s">
        <v>74</v>
      </c>
      <c r="D330" s="57" t="s">
        <v>41</v>
      </c>
      <c r="E330" s="58">
        <v>2350</v>
      </c>
      <c r="F330" s="58">
        <v>11850</v>
      </c>
      <c r="G330" s="58">
        <v>9500</v>
      </c>
    </row>
    <row r="331" spans="1:7" x14ac:dyDescent="0.3">
      <c r="A331" s="56">
        <v>45415</v>
      </c>
      <c r="B331" s="57">
        <v>16</v>
      </c>
      <c r="C331" s="57" t="s">
        <v>65</v>
      </c>
      <c r="D331" s="57" t="s">
        <v>41</v>
      </c>
      <c r="E331" s="58">
        <v>4650</v>
      </c>
      <c r="F331" s="58">
        <v>19100</v>
      </c>
      <c r="G331" s="58">
        <v>14450</v>
      </c>
    </row>
    <row r="332" spans="1:7" x14ac:dyDescent="0.3">
      <c r="A332" s="56">
        <v>45415</v>
      </c>
      <c r="B332" s="57">
        <v>16</v>
      </c>
      <c r="C332" s="57" t="s">
        <v>60</v>
      </c>
      <c r="D332" s="57" t="s">
        <v>41</v>
      </c>
      <c r="E332" s="58">
        <v>6600</v>
      </c>
      <c r="F332" s="58">
        <v>20350</v>
      </c>
      <c r="G332" s="58">
        <v>13750</v>
      </c>
    </row>
    <row r="333" spans="1:7" x14ac:dyDescent="0.3">
      <c r="A333" s="56">
        <v>45415</v>
      </c>
      <c r="B333" s="57">
        <v>16.2</v>
      </c>
      <c r="C333" s="57" t="s">
        <v>51</v>
      </c>
      <c r="D333" s="57" t="s">
        <v>48</v>
      </c>
      <c r="E333" s="58">
        <v>2950</v>
      </c>
      <c r="F333" s="58">
        <v>15000</v>
      </c>
      <c r="G333" s="58">
        <v>12050</v>
      </c>
    </row>
    <row r="334" spans="1:7" x14ac:dyDescent="0.3">
      <c r="A334" s="56">
        <v>45415</v>
      </c>
      <c r="B334" s="57">
        <v>16.3</v>
      </c>
      <c r="C334" s="57" t="s">
        <v>53</v>
      </c>
      <c r="D334" s="57" t="s">
        <v>43</v>
      </c>
      <c r="E334" s="58">
        <v>6050</v>
      </c>
      <c r="F334" s="58">
        <v>18400</v>
      </c>
      <c r="G334" s="58">
        <v>12350</v>
      </c>
    </row>
    <row r="335" spans="1:7" x14ac:dyDescent="0.3">
      <c r="A335" s="56">
        <v>45415</v>
      </c>
      <c r="B335" s="57">
        <v>16.399999999999999</v>
      </c>
      <c r="C335" s="57" t="s">
        <v>107</v>
      </c>
      <c r="D335" s="57" t="s">
        <v>41</v>
      </c>
      <c r="E335" s="58">
        <v>5150</v>
      </c>
      <c r="F335" s="58">
        <v>19100</v>
      </c>
      <c r="G335" s="58">
        <v>13950</v>
      </c>
    </row>
    <row r="336" spans="1:7" x14ac:dyDescent="0.3">
      <c r="A336" s="56">
        <v>45415</v>
      </c>
      <c r="B336" s="57">
        <v>16.399999999999999</v>
      </c>
      <c r="C336" s="57" t="s">
        <v>69</v>
      </c>
      <c r="D336" s="57" t="s">
        <v>43</v>
      </c>
      <c r="E336" s="58">
        <v>11350</v>
      </c>
      <c r="F336" s="58">
        <v>27050</v>
      </c>
      <c r="G336" s="58">
        <v>15700</v>
      </c>
    </row>
    <row r="337" spans="1:7" x14ac:dyDescent="0.3">
      <c r="A337" s="56">
        <v>45415</v>
      </c>
      <c r="B337" s="57">
        <v>16.399999999999999</v>
      </c>
      <c r="C337" s="57" t="s">
        <v>116</v>
      </c>
      <c r="D337" s="57" t="s">
        <v>48</v>
      </c>
      <c r="E337" s="58">
        <v>8650</v>
      </c>
      <c r="F337" s="58">
        <v>20750</v>
      </c>
      <c r="G337" s="58">
        <v>12100</v>
      </c>
    </row>
    <row r="338" spans="1:7" x14ac:dyDescent="0.3">
      <c r="A338" s="56">
        <v>45415</v>
      </c>
      <c r="B338" s="57">
        <v>17</v>
      </c>
      <c r="C338" s="57" t="s">
        <v>59</v>
      </c>
      <c r="D338" s="57" t="s">
        <v>48</v>
      </c>
      <c r="E338" s="58">
        <v>6800</v>
      </c>
      <c r="F338" s="58">
        <v>21600</v>
      </c>
      <c r="G338" s="58">
        <v>14800</v>
      </c>
    </row>
    <row r="339" spans="1:7" x14ac:dyDescent="0.3">
      <c r="A339" s="56">
        <v>45415</v>
      </c>
      <c r="B339" s="57">
        <v>17.100000000000001</v>
      </c>
      <c r="C339" s="57" t="s">
        <v>106</v>
      </c>
      <c r="D339" s="57" t="s">
        <v>41</v>
      </c>
      <c r="E339" s="58">
        <v>4900</v>
      </c>
      <c r="F339" s="58">
        <v>19600</v>
      </c>
      <c r="G339" s="58">
        <v>14700</v>
      </c>
    </row>
    <row r="340" spans="1:7" x14ac:dyDescent="0.3">
      <c r="A340" s="56">
        <v>45415</v>
      </c>
      <c r="B340" s="57">
        <v>17.100000000000001</v>
      </c>
      <c r="C340" s="57" t="s">
        <v>40</v>
      </c>
      <c r="D340" s="57" t="s">
        <v>41</v>
      </c>
      <c r="E340" s="58">
        <v>2400</v>
      </c>
      <c r="F340" s="58">
        <v>9600</v>
      </c>
      <c r="G340" s="58">
        <v>7200</v>
      </c>
    </row>
    <row r="341" spans="1:7" x14ac:dyDescent="0.3">
      <c r="A341" s="56">
        <v>45415</v>
      </c>
      <c r="B341" s="57">
        <v>17.2</v>
      </c>
      <c r="C341" s="57" t="s">
        <v>98</v>
      </c>
      <c r="D341" s="57" t="s">
        <v>43</v>
      </c>
      <c r="E341" s="58">
        <v>7300</v>
      </c>
      <c r="F341" s="58">
        <v>20950</v>
      </c>
      <c r="G341" s="58">
        <v>13650</v>
      </c>
    </row>
    <row r="342" spans="1:7" x14ac:dyDescent="0.3">
      <c r="A342" s="56">
        <v>45415</v>
      </c>
      <c r="B342" s="57">
        <v>17.3</v>
      </c>
      <c r="C342" s="57" t="s">
        <v>47</v>
      </c>
      <c r="D342" s="57" t="s">
        <v>41</v>
      </c>
      <c r="E342" s="58">
        <v>3600</v>
      </c>
      <c r="F342" s="58">
        <v>12650</v>
      </c>
      <c r="G342" s="58">
        <v>9050</v>
      </c>
    </row>
    <row r="343" spans="1:7" x14ac:dyDescent="0.3">
      <c r="A343" s="56">
        <v>45415</v>
      </c>
      <c r="B343" s="57">
        <v>17.3</v>
      </c>
      <c r="C343" s="57" t="s">
        <v>46</v>
      </c>
      <c r="D343" s="57" t="s">
        <v>41</v>
      </c>
      <c r="E343" s="58">
        <v>4900</v>
      </c>
      <c r="F343" s="58">
        <v>18750</v>
      </c>
      <c r="G343" s="58">
        <v>13850</v>
      </c>
    </row>
    <row r="344" spans="1:7" x14ac:dyDescent="0.3">
      <c r="A344" s="56">
        <v>45415</v>
      </c>
      <c r="B344" s="57">
        <v>17.399999999999999</v>
      </c>
      <c r="C344" s="57" t="s">
        <v>70</v>
      </c>
      <c r="D344" s="57" t="s">
        <v>41</v>
      </c>
      <c r="E344" s="58">
        <v>10100</v>
      </c>
      <c r="F344" s="58">
        <v>23750</v>
      </c>
      <c r="G344" s="58">
        <v>13650</v>
      </c>
    </row>
    <row r="345" spans="1:7" x14ac:dyDescent="0.3">
      <c r="A345" s="56">
        <v>45415</v>
      </c>
      <c r="B345" s="57">
        <v>17.5</v>
      </c>
      <c r="C345" s="57" t="s">
        <v>72</v>
      </c>
      <c r="D345" s="57" t="s">
        <v>41</v>
      </c>
      <c r="E345" s="58">
        <v>8550</v>
      </c>
      <c r="F345" s="58">
        <v>22400</v>
      </c>
      <c r="G345" s="58">
        <v>13850</v>
      </c>
    </row>
    <row r="346" spans="1:7" x14ac:dyDescent="0.3">
      <c r="A346" s="56">
        <v>45415</v>
      </c>
      <c r="B346" s="57">
        <v>18.2</v>
      </c>
      <c r="C346" s="57" t="s">
        <v>95</v>
      </c>
      <c r="D346" s="57" t="s">
        <v>41</v>
      </c>
      <c r="E346" s="58">
        <v>6800</v>
      </c>
      <c r="F346" s="58">
        <v>20550</v>
      </c>
      <c r="G346" s="58">
        <v>13750</v>
      </c>
    </row>
    <row r="347" spans="1:7" x14ac:dyDescent="0.3">
      <c r="A347" s="56">
        <v>45415</v>
      </c>
      <c r="B347" s="57">
        <v>18.2</v>
      </c>
      <c r="C347" s="57" t="s">
        <v>56</v>
      </c>
      <c r="D347" s="57" t="s">
        <v>41</v>
      </c>
      <c r="E347" s="58">
        <v>3100</v>
      </c>
      <c r="F347" s="58">
        <v>9200</v>
      </c>
      <c r="G347" s="58">
        <v>6100</v>
      </c>
    </row>
    <row r="348" spans="1:7" x14ac:dyDescent="0.3">
      <c r="A348" s="56">
        <v>45415</v>
      </c>
      <c r="B348" s="57">
        <v>18.399999999999999</v>
      </c>
      <c r="C348" s="57" t="s">
        <v>62</v>
      </c>
      <c r="D348" s="57" t="s">
        <v>41</v>
      </c>
      <c r="E348" s="58">
        <v>5550</v>
      </c>
      <c r="F348" s="58">
        <v>19350</v>
      </c>
      <c r="G348" s="58">
        <v>13800</v>
      </c>
    </row>
    <row r="349" spans="1:7" x14ac:dyDescent="0.3">
      <c r="A349" s="56">
        <v>45415</v>
      </c>
      <c r="B349" s="57">
        <v>19.2</v>
      </c>
      <c r="C349" s="57" t="s">
        <v>60</v>
      </c>
      <c r="D349" s="57" t="s">
        <v>41</v>
      </c>
      <c r="E349" s="58">
        <v>5300</v>
      </c>
      <c r="F349" s="58">
        <v>19150</v>
      </c>
      <c r="G349" s="58">
        <v>13850</v>
      </c>
    </row>
    <row r="350" spans="1:7" x14ac:dyDescent="0.3">
      <c r="A350" s="56">
        <v>45415</v>
      </c>
      <c r="B350" s="57">
        <v>19.3</v>
      </c>
      <c r="C350" s="57" t="s">
        <v>72</v>
      </c>
      <c r="D350" s="57" t="s">
        <v>41</v>
      </c>
      <c r="E350" s="58">
        <v>900</v>
      </c>
      <c r="F350" s="58">
        <v>14750</v>
      </c>
      <c r="G350" s="58">
        <v>13850</v>
      </c>
    </row>
    <row r="351" spans="1:7" x14ac:dyDescent="0.3">
      <c r="A351" s="56">
        <v>45415</v>
      </c>
      <c r="B351" s="57">
        <v>19.5</v>
      </c>
      <c r="C351" s="57" t="s">
        <v>132</v>
      </c>
      <c r="D351" s="57" t="s">
        <v>55</v>
      </c>
      <c r="E351" s="58">
        <v>900</v>
      </c>
      <c r="F351" s="58">
        <v>3900</v>
      </c>
      <c r="G351" s="58">
        <v>3000</v>
      </c>
    </row>
    <row r="352" spans="1:7" x14ac:dyDescent="0.3">
      <c r="A352" s="56">
        <v>45415</v>
      </c>
      <c r="B352" s="57">
        <v>20</v>
      </c>
      <c r="C352" s="57" t="s">
        <v>66</v>
      </c>
      <c r="D352" s="57" t="s">
        <v>41</v>
      </c>
      <c r="E352" s="58">
        <v>6950</v>
      </c>
      <c r="F352" s="58">
        <v>23600</v>
      </c>
      <c r="G352" s="58">
        <v>16650</v>
      </c>
    </row>
    <row r="353" spans="1:7" x14ac:dyDescent="0.3">
      <c r="A353" s="56">
        <v>45415</v>
      </c>
      <c r="B353" s="57">
        <v>20.399999999999999</v>
      </c>
      <c r="C353" s="57" t="s">
        <v>69</v>
      </c>
      <c r="D353" s="57" t="s">
        <v>43</v>
      </c>
      <c r="E353" s="58">
        <v>12500</v>
      </c>
      <c r="F353" s="58">
        <v>28400</v>
      </c>
      <c r="G353" s="58">
        <v>15900</v>
      </c>
    </row>
    <row r="354" spans="1:7" x14ac:dyDescent="0.3">
      <c r="A354" s="56">
        <v>45416</v>
      </c>
      <c r="B354" s="57">
        <v>7.3</v>
      </c>
      <c r="C354" s="57" t="s">
        <v>117</v>
      </c>
      <c r="D354" s="57" t="s">
        <v>43</v>
      </c>
      <c r="E354" s="58">
        <v>3850</v>
      </c>
      <c r="F354" s="58">
        <v>19500</v>
      </c>
      <c r="G354" s="58">
        <v>15650</v>
      </c>
    </row>
    <row r="355" spans="1:7" x14ac:dyDescent="0.3">
      <c r="A355" s="56">
        <v>45416</v>
      </c>
      <c r="B355" s="57">
        <v>8.1</v>
      </c>
      <c r="C355" s="57" t="s">
        <v>47</v>
      </c>
      <c r="D355" s="57" t="s">
        <v>41</v>
      </c>
      <c r="E355" s="58">
        <v>3400</v>
      </c>
      <c r="F355" s="58">
        <v>12450</v>
      </c>
      <c r="G355" s="58">
        <v>9050</v>
      </c>
    </row>
    <row r="356" spans="1:7" x14ac:dyDescent="0.3">
      <c r="A356" s="56">
        <v>45416</v>
      </c>
      <c r="B356" s="57">
        <v>8.1</v>
      </c>
      <c r="C356" s="57" t="s">
        <v>45</v>
      </c>
      <c r="D356" s="57" t="s">
        <v>41</v>
      </c>
      <c r="E356" s="58">
        <v>1400</v>
      </c>
      <c r="F356" s="58">
        <v>6350</v>
      </c>
      <c r="G356" s="58">
        <v>4950</v>
      </c>
    </row>
    <row r="357" spans="1:7" x14ac:dyDescent="0.3">
      <c r="A357" s="56">
        <v>45416</v>
      </c>
      <c r="B357" s="57">
        <v>8.1999999999999993</v>
      </c>
      <c r="C357" s="57" t="s">
        <v>97</v>
      </c>
      <c r="D357" s="57" t="s">
        <v>43</v>
      </c>
      <c r="E357" s="58">
        <v>5750</v>
      </c>
      <c r="F357" s="58">
        <v>11400</v>
      </c>
      <c r="G357" s="58">
        <v>5650</v>
      </c>
    </row>
    <row r="358" spans="1:7" x14ac:dyDescent="0.3">
      <c r="A358" s="56">
        <v>45416</v>
      </c>
      <c r="B358" s="57">
        <v>9.1999999999999993</v>
      </c>
      <c r="C358" s="57" t="s">
        <v>84</v>
      </c>
      <c r="D358" s="57" t="s">
        <v>43</v>
      </c>
      <c r="E358" s="58">
        <v>8850</v>
      </c>
      <c r="F358" s="58">
        <v>22500</v>
      </c>
      <c r="G358" s="58">
        <v>13650</v>
      </c>
    </row>
    <row r="359" spans="1:7" x14ac:dyDescent="0.3">
      <c r="A359" s="56">
        <v>45416</v>
      </c>
      <c r="B359" s="57">
        <v>9.1999999999999993</v>
      </c>
      <c r="C359" s="57" t="s">
        <v>45</v>
      </c>
      <c r="D359" s="57" t="s">
        <v>41</v>
      </c>
      <c r="E359" s="58">
        <v>4450</v>
      </c>
      <c r="F359" s="58">
        <v>9600</v>
      </c>
      <c r="G359" s="58">
        <v>5150</v>
      </c>
    </row>
    <row r="360" spans="1:7" x14ac:dyDescent="0.3">
      <c r="A360" s="56">
        <v>45416</v>
      </c>
      <c r="B360" s="57">
        <v>9.1999999999999993</v>
      </c>
      <c r="C360" s="57" t="s">
        <v>117</v>
      </c>
      <c r="D360" s="57" t="s">
        <v>43</v>
      </c>
      <c r="E360" s="58">
        <v>1550</v>
      </c>
      <c r="F360" s="58">
        <v>17150</v>
      </c>
      <c r="G360" s="58">
        <v>15600</v>
      </c>
    </row>
    <row r="361" spans="1:7" x14ac:dyDescent="0.3">
      <c r="A361" s="56">
        <v>45416</v>
      </c>
      <c r="B361" s="57">
        <v>9.3000000000000007</v>
      </c>
      <c r="C361" s="57" t="s">
        <v>56</v>
      </c>
      <c r="D361" s="57" t="s">
        <v>41</v>
      </c>
      <c r="E361" s="58">
        <v>3550</v>
      </c>
      <c r="F361" s="58">
        <v>9650</v>
      </c>
      <c r="G361" s="58">
        <v>6100</v>
      </c>
    </row>
    <row r="362" spans="1:7" x14ac:dyDescent="0.3">
      <c r="A362" s="56">
        <v>45416</v>
      </c>
      <c r="B362" s="57">
        <v>9.3000000000000007</v>
      </c>
      <c r="C362" s="57" t="s">
        <v>47</v>
      </c>
      <c r="D362" s="57" t="s">
        <v>41</v>
      </c>
      <c r="E362" s="58">
        <v>1850</v>
      </c>
      <c r="F362" s="58">
        <v>10900</v>
      </c>
      <c r="G362" s="58">
        <v>9050</v>
      </c>
    </row>
    <row r="363" spans="1:7" x14ac:dyDescent="0.3">
      <c r="A363" s="56">
        <v>45416</v>
      </c>
      <c r="B363" s="57">
        <v>9.4</v>
      </c>
      <c r="C363" s="57" t="s">
        <v>44</v>
      </c>
      <c r="D363" s="57" t="s">
        <v>41</v>
      </c>
      <c r="E363" s="58">
        <v>2900</v>
      </c>
      <c r="F363" s="58">
        <v>8450</v>
      </c>
      <c r="G363" s="58">
        <v>5550</v>
      </c>
    </row>
    <row r="364" spans="1:7" x14ac:dyDescent="0.3">
      <c r="A364" s="56">
        <v>45416</v>
      </c>
      <c r="B364" s="57">
        <v>9.5</v>
      </c>
      <c r="C364" s="57" t="s">
        <v>97</v>
      </c>
      <c r="D364" s="57" t="s">
        <v>43</v>
      </c>
      <c r="E364" s="58">
        <v>700</v>
      </c>
      <c r="F364" s="58">
        <v>6150</v>
      </c>
      <c r="G364" s="58">
        <v>5450</v>
      </c>
    </row>
    <row r="365" spans="1:7" x14ac:dyDescent="0.3">
      <c r="A365" s="56">
        <v>45416</v>
      </c>
      <c r="B365" s="57">
        <v>10</v>
      </c>
      <c r="C365" s="57" t="s">
        <v>85</v>
      </c>
      <c r="D365" s="57" t="s">
        <v>43</v>
      </c>
      <c r="E365" s="58">
        <v>8700</v>
      </c>
      <c r="F365" s="58">
        <v>20900</v>
      </c>
      <c r="G365" s="58">
        <v>12200</v>
      </c>
    </row>
    <row r="366" spans="1:7" x14ac:dyDescent="0.3">
      <c r="A366" s="56">
        <v>45416</v>
      </c>
      <c r="B366" s="57">
        <v>10</v>
      </c>
      <c r="C366" s="57" t="s">
        <v>46</v>
      </c>
      <c r="D366" s="57" t="s">
        <v>41</v>
      </c>
      <c r="E366" s="58">
        <v>7350</v>
      </c>
      <c r="F366" s="58">
        <v>21200</v>
      </c>
      <c r="G366" s="58">
        <v>13850</v>
      </c>
    </row>
    <row r="367" spans="1:7" x14ac:dyDescent="0.3">
      <c r="A367" s="56">
        <v>45416</v>
      </c>
      <c r="B367" s="57">
        <v>10.1</v>
      </c>
      <c r="C367" s="57" t="s">
        <v>51</v>
      </c>
      <c r="D367" s="57" t="s">
        <v>48</v>
      </c>
      <c r="E367" s="58">
        <v>6250</v>
      </c>
      <c r="F367" s="58">
        <v>18550</v>
      </c>
      <c r="G367" s="58">
        <v>12300</v>
      </c>
    </row>
    <row r="368" spans="1:7" x14ac:dyDescent="0.3">
      <c r="A368" s="56">
        <v>45416</v>
      </c>
      <c r="B368" s="57">
        <v>10.199999999999999</v>
      </c>
      <c r="C368" s="57" t="s">
        <v>49</v>
      </c>
      <c r="D368" s="57" t="s">
        <v>41</v>
      </c>
      <c r="E368" s="58">
        <v>6850</v>
      </c>
      <c r="F368" s="58">
        <v>17600</v>
      </c>
      <c r="G368" s="58">
        <v>10750</v>
      </c>
    </row>
    <row r="369" spans="1:7" x14ac:dyDescent="0.3">
      <c r="A369" s="56">
        <v>45416</v>
      </c>
      <c r="B369" s="57">
        <v>10.3</v>
      </c>
      <c r="C369" s="57" t="s">
        <v>108</v>
      </c>
      <c r="D369" s="57" t="s">
        <v>41</v>
      </c>
      <c r="E369" s="58">
        <v>8100</v>
      </c>
      <c r="F369" s="58">
        <v>22350</v>
      </c>
      <c r="G369" s="58">
        <v>14250</v>
      </c>
    </row>
    <row r="370" spans="1:7" x14ac:dyDescent="0.3">
      <c r="A370" s="56">
        <v>45416</v>
      </c>
      <c r="B370" s="57">
        <v>10.3</v>
      </c>
      <c r="C370" s="57" t="s">
        <v>74</v>
      </c>
      <c r="D370" s="57" t="s">
        <v>41</v>
      </c>
      <c r="E370" s="58">
        <v>2550</v>
      </c>
      <c r="F370" s="58">
        <v>12050</v>
      </c>
      <c r="G370" s="58">
        <v>9500</v>
      </c>
    </row>
    <row r="371" spans="1:7" x14ac:dyDescent="0.3">
      <c r="A371" s="56">
        <v>45416</v>
      </c>
      <c r="B371" s="57">
        <v>10.3</v>
      </c>
      <c r="C371" s="57" t="s">
        <v>42</v>
      </c>
      <c r="D371" s="57" t="s">
        <v>43</v>
      </c>
      <c r="E371" s="58">
        <v>10000</v>
      </c>
      <c r="F371" s="58">
        <v>25800</v>
      </c>
      <c r="G371" s="58">
        <v>15800</v>
      </c>
    </row>
    <row r="372" spans="1:7" x14ac:dyDescent="0.3">
      <c r="A372" s="56">
        <v>45416</v>
      </c>
      <c r="B372" s="57">
        <v>10.4</v>
      </c>
      <c r="C372" s="57" t="s">
        <v>116</v>
      </c>
      <c r="D372" s="57" t="s">
        <v>48</v>
      </c>
      <c r="E372" s="58">
        <v>9250</v>
      </c>
      <c r="F372" s="58">
        <v>21450</v>
      </c>
      <c r="G372" s="58">
        <v>12200</v>
      </c>
    </row>
    <row r="373" spans="1:7" x14ac:dyDescent="0.3">
      <c r="A373" s="56">
        <v>45416</v>
      </c>
      <c r="B373" s="57">
        <v>10.5</v>
      </c>
      <c r="C373" s="57" t="s">
        <v>53</v>
      </c>
      <c r="D373" s="57" t="s">
        <v>43</v>
      </c>
      <c r="E373" s="58">
        <v>6600</v>
      </c>
      <c r="F373" s="58">
        <v>19000</v>
      </c>
      <c r="G373" s="58">
        <v>12400</v>
      </c>
    </row>
    <row r="374" spans="1:7" x14ac:dyDescent="0.3">
      <c r="A374" s="56">
        <v>45416</v>
      </c>
      <c r="B374" s="57">
        <v>11.1</v>
      </c>
      <c r="C374" s="57" t="s">
        <v>45</v>
      </c>
      <c r="D374" s="57" t="s">
        <v>41</v>
      </c>
      <c r="E374" s="58">
        <v>1800</v>
      </c>
      <c r="F374" s="58">
        <v>6800</v>
      </c>
      <c r="G374" s="58">
        <v>5000</v>
      </c>
    </row>
    <row r="375" spans="1:7" x14ac:dyDescent="0.3">
      <c r="A375" s="56">
        <v>45416</v>
      </c>
      <c r="B375" s="57">
        <v>11.1</v>
      </c>
      <c r="C375" s="57" t="s">
        <v>44</v>
      </c>
      <c r="D375" s="57" t="s">
        <v>41</v>
      </c>
      <c r="E375" s="58">
        <v>5000</v>
      </c>
      <c r="F375" s="58">
        <v>10500</v>
      </c>
      <c r="G375" s="58">
        <v>5500</v>
      </c>
    </row>
    <row r="376" spans="1:7" x14ac:dyDescent="0.3">
      <c r="A376" s="56">
        <v>45416</v>
      </c>
      <c r="B376" s="57">
        <v>11.2</v>
      </c>
      <c r="C376" s="57" t="s">
        <v>73</v>
      </c>
      <c r="D376" s="57" t="s">
        <v>43</v>
      </c>
      <c r="E376" s="58">
        <v>9200</v>
      </c>
      <c r="F376" s="58">
        <v>22900</v>
      </c>
      <c r="G376" s="58">
        <v>13700</v>
      </c>
    </row>
    <row r="377" spans="1:7" x14ac:dyDescent="0.3">
      <c r="A377" s="56">
        <v>45416</v>
      </c>
      <c r="B377" s="57">
        <v>11.3</v>
      </c>
      <c r="C377" s="57" t="s">
        <v>47</v>
      </c>
      <c r="D377" s="57" t="s">
        <v>41</v>
      </c>
      <c r="E377" s="58">
        <v>1900</v>
      </c>
      <c r="F377" s="58">
        <v>10950</v>
      </c>
      <c r="G377" s="58">
        <v>9050</v>
      </c>
    </row>
    <row r="378" spans="1:7" x14ac:dyDescent="0.3">
      <c r="A378" s="56">
        <v>45416</v>
      </c>
      <c r="B378" s="57">
        <v>11.3</v>
      </c>
      <c r="C378" s="57" t="s">
        <v>71</v>
      </c>
      <c r="D378" s="57" t="s">
        <v>43</v>
      </c>
      <c r="E378" s="58">
        <v>8750</v>
      </c>
      <c r="F378" s="58">
        <v>20750</v>
      </c>
      <c r="G378" s="58">
        <v>12000</v>
      </c>
    </row>
    <row r="379" spans="1:7" x14ac:dyDescent="0.3">
      <c r="A379" s="56">
        <v>45416</v>
      </c>
      <c r="B379" s="57">
        <v>11.3</v>
      </c>
      <c r="C379" s="57" t="s">
        <v>123</v>
      </c>
      <c r="D379" s="57" t="s">
        <v>43</v>
      </c>
      <c r="E379" s="58">
        <v>3100</v>
      </c>
      <c r="F379" s="58">
        <v>10000</v>
      </c>
      <c r="G379" s="58">
        <v>6900</v>
      </c>
    </row>
    <row r="380" spans="1:7" x14ac:dyDescent="0.3">
      <c r="A380" s="56">
        <v>45416</v>
      </c>
      <c r="B380" s="57">
        <v>11.4</v>
      </c>
      <c r="C380" s="57" t="s">
        <v>58</v>
      </c>
      <c r="D380" s="57" t="s">
        <v>41</v>
      </c>
      <c r="E380" s="58">
        <v>9000</v>
      </c>
      <c r="F380" s="58">
        <v>23100</v>
      </c>
      <c r="G380" s="58">
        <v>14100</v>
      </c>
    </row>
    <row r="381" spans="1:7" x14ac:dyDescent="0.3">
      <c r="A381" s="56">
        <v>45416</v>
      </c>
      <c r="B381" s="57">
        <v>11.4</v>
      </c>
      <c r="C381" s="57" t="s">
        <v>99</v>
      </c>
      <c r="D381" s="57" t="s">
        <v>43</v>
      </c>
      <c r="E381" s="58">
        <v>9000</v>
      </c>
      <c r="F381" s="58">
        <v>21550</v>
      </c>
      <c r="G381" s="58">
        <v>12550</v>
      </c>
    </row>
    <row r="382" spans="1:7" x14ac:dyDescent="0.3">
      <c r="A382" s="56">
        <v>45416</v>
      </c>
      <c r="B382" s="57">
        <v>11.4</v>
      </c>
      <c r="C382" s="57" t="s">
        <v>117</v>
      </c>
      <c r="D382" s="57" t="s">
        <v>43</v>
      </c>
      <c r="E382" s="58">
        <v>10050</v>
      </c>
      <c r="F382" s="58">
        <v>25800</v>
      </c>
      <c r="G382" s="58">
        <v>15750</v>
      </c>
    </row>
    <row r="383" spans="1:7" x14ac:dyDescent="0.3">
      <c r="A383" s="56">
        <v>45416</v>
      </c>
      <c r="B383" s="57">
        <v>11.5</v>
      </c>
      <c r="C383" s="57" t="s">
        <v>95</v>
      </c>
      <c r="D383" s="57" t="s">
        <v>41</v>
      </c>
      <c r="E383" s="58">
        <v>8900</v>
      </c>
      <c r="F383" s="58">
        <v>22600</v>
      </c>
      <c r="G383" s="58">
        <v>13700</v>
      </c>
    </row>
    <row r="384" spans="1:7" x14ac:dyDescent="0.3">
      <c r="A384" s="56">
        <v>45416</v>
      </c>
      <c r="B384" s="57">
        <v>11.5</v>
      </c>
      <c r="C384" s="57" t="s">
        <v>75</v>
      </c>
      <c r="D384" s="57" t="s">
        <v>43</v>
      </c>
      <c r="E384" s="58">
        <v>8500</v>
      </c>
      <c r="F384" s="58">
        <v>22250</v>
      </c>
      <c r="G384" s="58">
        <v>13750</v>
      </c>
    </row>
    <row r="385" spans="1:7" x14ac:dyDescent="0.3">
      <c r="A385" s="56">
        <v>45416</v>
      </c>
      <c r="B385" s="57">
        <v>11.5</v>
      </c>
      <c r="C385" s="57" t="s">
        <v>97</v>
      </c>
      <c r="D385" s="57" t="s">
        <v>43</v>
      </c>
      <c r="E385" s="58">
        <v>3700</v>
      </c>
      <c r="F385" s="58">
        <v>9150</v>
      </c>
      <c r="G385" s="58">
        <v>5450</v>
      </c>
    </row>
    <row r="386" spans="1:7" x14ac:dyDescent="0.3">
      <c r="A386" s="56">
        <v>45416</v>
      </c>
      <c r="B386" s="57">
        <v>11.5</v>
      </c>
      <c r="C386" s="57" t="s">
        <v>63</v>
      </c>
      <c r="D386" s="57" t="s">
        <v>43</v>
      </c>
      <c r="E386" s="58">
        <v>2400</v>
      </c>
      <c r="F386" s="58">
        <v>10400</v>
      </c>
      <c r="G386" s="58">
        <v>8000</v>
      </c>
    </row>
    <row r="387" spans="1:7" x14ac:dyDescent="0.3">
      <c r="A387" s="56">
        <v>45416</v>
      </c>
      <c r="B387" s="57">
        <v>11.5</v>
      </c>
      <c r="C387" s="57" t="s">
        <v>57</v>
      </c>
      <c r="D387" s="57" t="s">
        <v>41</v>
      </c>
      <c r="E387" s="58">
        <v>7400</v>
      </c>
      <c r="F387" s="58">
        <v>21200</v>
      </c>
      <c r="G387" s="58">
        <v>13800</v>
      </c>
    </row>
    <row r="388" spans="1:7" x14ac:dyDescent="0.3">
      <c r="A388" s="56">
        <v>45416</v>
      </c>
      <c r="B388" s="57">
        <v>12</v>
      </c>
      <c r="C388" s="57" t="s">
        <v>52</v>
      </c>
      <c r="D388" s="57" t="s">
        <v>41</v>
      </c>
      <c r="E388" s="58">
        <v>8900</v>
      </c>
      <c r="F388" s="58">
        <v>22650</v>
      </c>
      <c r="G388" s="58">
        <v>13750</v>
      </c>
    </row>
    <row r="389" spans="1:7" x14ac:dyDescent="0.3">
      <c r="A389" s="56">
        <v>45416</v>
      </c>
      <c r="B389" s="57">
        <v>12</v>
      </c>
      <c r="C389" s="57" t="s">
        <v>49</v>
      </c>
      <c r="D389" s="57" t="s">
        <v>41</v>
      </c>
      <c r="E389" s="58">
        <v>5050</v>
      </c>
      <c r="F389" s="58">
        <v>17550</v>
      </c>
      <c r="G389" s="58">
        <v>12500</v>
      </c>
    </row>
    <row r="390" spans="1:7" x14ac:dyDescent="0.3">
      <c r="A390" s="56">
        <v>45416</v>
      </c>
      <c r="B390" s="57">
        <v>12</v>
      </c>
      <c r="C390" s="57" t="s">
        <v>98</v>
      </c>
      <c r="D390" s="57" t="s">
        <v>43</v>
      </c>
      <c r="E390" s="58">
        <v>10000</v>
      </c>
      <c r="F390" s="58">
        <v>23750</v>
      </c>
      <c r="G390" s="58">
        <v>13750</v>
      </c>
    </row>
    <row r="391" spans="1:7" x14ac:dyDescent="0.3">
      <c r="A391" s="56">
        <v>45416</v>
      </c>
      <c r="B391" s="57">
        <v>12.1</v>
      </c>
      <c r="C391" s="57" t="s">
        <v>60</v>
      </c>
      <c r="D391" s="57" t="s">
        <v>41</v>
      </c>
      <c r="E391" s="58">
        <v>8300</v>
      </c>
      <c r="F391" s="58">
        <v>22150</v>
      </c>
      <c r="G391" s="58">
        <v>13850</v>
      </c>
    </row>
    <row r="392" spans="1:7" x14ac:dyDescent="0.3">
      <c r="A392" s="56">
        <v>45416</v>
      </c>
      <c r="B392" s="57">
        <v>12.1</v>
      </c>
      <c r="C392" s="57" t="s">
        <v>74</v>
      </c>
      <c r="D392" s="57" t="s">
        <v>41</v>
      </c>
      <c r="E392" s="58">
        <v>1700</v>
      </c>
      <c r="F392" s="58">
        <v>10850</v>
      </c>
      <c r="G392" s="58">
        <v>9150</v>
      </c>
    </row>
    <row r="393" spans="1:7" x14ac:dyDescent="0.3">
      <c r="A393" s="56">
        <v>45416</v>
      </c>
      <c r="B393" s="57">
        <v>12.2</v>
      </c>
      <c r="C393" s="57" t="s">
        <v>104</v>
      </c>
      <c r="D393" s="57" t="s">
        <v>43</v>
      </c>
      <c r="E393" s="58">
        <v>9250</v>
      </c>
      <c r="F393" s="58">
        <v>23250</v>
      </c>
      <c r="G393" s="58">
        <v>14000</v>
      </c>
    </row>
    <row r="394" spans="1:7" x14ac:dyDescent="0.3">
      <c r="A394" s="56">
        <v>45416</v>
      </c>
      <c r="B394" s="57">
        <v>12.2</v>
      </c>
      <c r="C394" s="57" t="s">
        <v>45</v>
      </c>
      <c r="D394" s="57" t="s">
        <v>41</v>
      </c>
      <c r="E394" s="58">
        <v>1600</v>
      </c>
      <c r="F394" s="58">
        <v>6600</v>
      </c>
      <c r="G394" s="58">
        <v>5000</v>
      </c>
    </row>
    <row r="395" spans="1:7" x14ac:dyDescent="0.3">
      <c r="A395" s="56">
        <v>45416</v>
      </c>
      <c r="B395" s="57">
        <v>12.3</v>
      </c>
      <c r="C395" s="57" t="s">
        <v>86</v>
      </c>
      <c r="D395" s="57" t="s">
        <v>43</v>
      </c>
      <c r="E395" s="58">
        <v>9000</v>
      </c>
      <c r="F395" s="58">
        <v>21500</v>
      </c>
      <c r="G395" s="58">
        <v>12500</v>
      </c>
    </row>
    <row r="396" spans="1:7" x14ac:dyDescent="0.3">
      <c r="A396" s="56">
        <v>45416</v>
      </c>
      <c r="B396" s="57">
        <v>12.3</v>
      </c>
      <c r="C396" s="57" t="s">
        <v>46</v>
      </c>
      <c r="D396" s="57" t="s">
        <v>41</v>
      </c>
      <c r="E396" s="58">
        <v>6200</v>
      </c>
      <c r="F396" s="58">
        <v>20050</v>
      </c>
      <c r="G396" s="58">
        <v>13850</v>
      </c>
    </row>
    <row r="397" spans="1:7" x14ac:dyDescent="0.3">
      <c r="A397" s="56">
        <v>45416</v>
      </c>
      <c r="B397" s="57">
        <v>12.3</v>
      </c>
      <c r="C397" s="57" t="s">
        <v>67</v>
      </c>
      <c r="D397" s="57" t="s">
        <v>43</v>
      </c>
      <c r="E397" s="58">
        <v>6900</v>
      </c>
      <c r="F397" s="58">
        <v>20750</v>
      </c>
      <c r="G397" s="58">
        <v>13850</v>
      </c>
    </row>
    <row r="398" spans="1:7" x14ac:dyDescent="0.3">
      <c r="A398" s="56">
        <v>45416</v>
      </c>
      <c r="B398" s="57">
        <v>12.3</v>
      </c>
      <c r="C398" s="57" t="s">
        <v>64</v>
      </c>
      <c r="D398" s="57" t="s">
        <v>43</v>
      </c>
      <c r="E398" s="58">
        <v>12800</v>
      </c>
      <c r="F398" s="58">
        <v>28550</v>
      </c>
      <c r="G398" s="58">
        <v>15750</v>
      </c>
    </row>
    <row r="399" spans="1:7" x14ac:dyDescent="0.3">
      <c r="A399" s="56">
        <v>45416</v>
      </c>
      <c r="B399" s="57">
        <v>12.4</v>
      </c>
      <c r="C399" s="57" t="s">
        <v>135</v>
      </c>
      <c r="D399" s="57" t="s">
        <v>43</v>
      </c>
      <c r="E399" s="58">
        <v>2300</v>
      </c>
      <c r="F399" s="58">
        <v>9400</v>
      </c>
      <c r="G399" s="58">
        <v>7100</v>
      </c>
    </row>
    <row r="400" spans="1:7" x14ac:dyDescent="0.3">
      <c r="A400" s="56">
        <v>45416</v>
      </c>
      <c r="B400" s="57">
        <v>12.4</v>
      </c>
      <c r="C400" s="57" t="s">
        <v>59</v>
      </c>
      <c r="D400" s="57" t="s">
        <v>48</v>
      </c>
      <c r="E400" s="58">
        <v>10400</v>
      </c>
      <c r="F400" s="58">
        <v>25350</v>
      </c>
      <c r="G400" s="58">
        <v>14950</v>
      </c>
    </row>
    <row r="401" spans="1:7" x14ac:dyDescent="0.3">
      <c r="A401" s="56">
        <v>45416</v>
      </c>
      <c r="B401" s="57">
        <v>12.4</v>
      </c>
      <c r="C401" s="57" t="s">
        <v>51</v>
      </c>
      <c r="D401" s="57" t="s">
        <v>48</v>
      </c>
      <c r="E401" s="58">
        <v>4100</v>
      </c>
      <c r="F401" s="58">
        <v>16300</v>
      </c>
      <c r="G401" s="58">
        <v>12200</v>
      </c>
    </row>
    <row r="402" spans="1:7" x14ac:dyDescent="0.3">
      <c r="A402" s="56">
        <v>45416</v>
      </c>
      <c r="B402" s="57">
        <v>12.5</v>
      </c>
      <c r="C402" s="57" t="s">
        <v>47</v>
      </c>
      <c r="D402" s="57" t="s">
        <v>41</v>
      </c>
      <c r="E402" s="58">
        <v>2850</v>
      </c>
      <c r="F402" s="58">
        <v>11850</v>
      </c>
      <c r="G402" s="58">
        <v>9000</v>
      </c>
    </row>
    <row r="403" spans="1:7" x14ac:dyDescent="0.3">
      <c r="A403" s="56">
        <v>45416</v>
      </c>
      <c r="B403" s="57">
        <v>12.5</v>
      </c>
      <c r="C403" s="57" t="s">
        <v>72</v>
      </c>
      <c r="D403" s="57" t="s">
        <v>41</v>
      </c>
      <c r="E403" s="58">
        <v>9350</v>
      </c>
      <c r="F403" s="58">
        <v>23250</v>
      </c>
      <c r="G403" s="58">
        <v>13900</v>
      </c>
    </row>
    <row r="404" spans="1:7" x14ac:dyDescent="0.3">
      <c r="A404" s="56">
        <v>45416</v>
      </c>
      <c r="B404" s="57">
        <v>12.5</v>
      </c>
      <c r="C404" s="57" t="s">
        <v>69</v>
      </c>
      <c r="D404" s="57" t="s">
        <v>43</v>
      </c>
      <c r="E404" s="58">
        <v>11700</v>
      </c>
      <c r="F404" s="58">
        <v>27450</v>
      </c>
      <c r="G404" s="58">
        <v>15750</v>
      </c>
    </row>
    <row r="405" spans="1:7" x14ac:dyDescent="0.3">
      <c r="A405" s="56">
        <v>45416</v>
      </c>
      <c r="B405" s="57">
        <v>12.5</v>
      </c>
      <c r="C405" s="57" t="s">
        <v>106</v>
      </c>
      <c r="D405" s="57" t="s">
        <v>41</v>
      </c>
      <c r="E405" s="58">
        <v>9650</v>
      </c>
      <c r="F405" s="58">
        <v>24350</v>
      </c>
      <c r="G405" s="58">
        <v>14700</v>
      </c>
    </row>
    <row r="406" spans="1:7" x14ac:dyDescent="0.3">
      <c r="A406" s="56">
        <v>45416</v>
      </c>
      <c r="B406" s="57">
        <v>13</v>
      </c>
      <c r="C406" s="57" t="s">
        <v>70</v>
      </c>
      <c r="D406" s="57" t="s">
        <v>41</v>
      </c>
      <c r="E406" s="58">
        <v>9400</v>
      </c>
      <c r="F406" s="58">
        <v>23100</v>
      </c>
      <c r="G406" s="58">
        <v>13700</v>
      </c>
    </row>
    <row r="407" spans="1:7" x14ac:dyDescent="0.3">
      <c r="A407" s="56">
        <v>45416</v>
      </c>
      <c r="B407" s="57">
        <v>13.1</v>
      </c>
      <c r="C407" s="57" t="s">
        <v>105</v>
      </c>
      <c r="D407" s="57" t="s">
        <v>43</v>
      </c>
      <c r="E407" s="58">
        <v>3100</v>
      </c>
      <c r="F407" s="58">
        <v>10650</v>
      </c>
      <c r="G407" s="58">
        <v>7550</v>
      </c>
    </row>
    <row r="408" spans="1:7" x14ac:dyDescent="0.3">
      <c r="A408" s="56">
        <v>45416</v>
      </c>
      <c r="B408" s="57">
        <v>13.2</v>
      </c>
      <c r="C408" s="57" t="s">
        <v>116</v>
      </c>
      <c r="D408" s="57" t="s">
        <v>48</v>
      </c>
      <c r="E408" s="58">
        <v>3350</v>
      </c>
      <c r="F408" s="58">
        <v>15450</v>
      </c>
      <c r="G408" s="58">
        <v>12100</v>
      </c>
    </row>
    <row r="409" spans="1:7" x14ac:dyDescent="0.3">
      <c r="A409" s="56">
        <v>45416</v>
      </c>
      <c r="B409" s="57">
        <v>13.2</v>
      </c>
      <c r="C409" s="57" t="s">
        <v>49</v>
      </c>
      <c r="D409" s="57" t="s">
        <v>41</v>
      </c>
      <c r="E409" s="58">
        <v>4550</v>
      </c>
      <c r="F409" s="58">
        <v>16550</v>
      </c>
      <c r="G409" s="58">
        <v>12000</v>
      </c>
    </row>
    <row r="410" spans="1:7" x14ac:dyDescent="0.3">
      <c r="A410" s="56">
        <v>45416</v>
      </c>
      <c r="B410" s="57">
        <v>13.3</v>
      </c>
      <c r="C410" s="57" t="s">
        <v>136</v>
      </c>
      <c r="D410" s="57" t="s">
        <v>43</v>
      </c>
      <c r="E410" s="58">
        <v>18450</v>
      </c>
      <c r="F410" s="58">
        <v>35850</v>
      </c>
      <c r="G410" s="58">
        <v>17400</v>
      </c>
    </row>
    <row r="411" spans="1:7" x14ac:dyDescent="0.3">
      <c r="A411" s="56">
        <v>45416</v>
      </c>
      <c r="B411" s="57">
        <v>13.3</v>
      </c>
      <c r="C411" s="57" t="s">
        <v>85</v>
      </c>
      <c r="D411" s="57" t="s">
        <v>43</v>
      </c>
      <c r="E411" s="58">
        <v>6700</v>
      </c>
      <c r="F411" s="58">
        <v>18800</v>
      </c>
      <c r="G411" s="58">
        <v>12100</v>
      </c>
    </row>
    <row r="412" spans="1:7" x14ac:dyDescent="0.3">
      <c r="A412" s="56">
        <v>45416</v>
      </c>
      <c r="B412" s="57">
        <v>14</v>
      </c>
      <c r="C412" s="57" t="s">
        <v>47</v>
      </c>
      <c r="D412" s="57" t="s">
        <v>41</v>
      </c>
      <c r="E412" s="58">
        <v>1900</v>
      </c>
      <c r="F412" s="58">
        <v>10950</v>
      </c>
      <c r="G412" s="58">
        <v>9050</v>
      </c>
    </row>
    <row r="413" spans="1:7" x14ac:dyDescent="0.3">
      <c r="A413" s="56">
        <v>45416</v>
      </c>
      <c r="B413" s="57">
        <v>14</v>
      </c>
      <c r="C413" s="57" t="s">
        <v>44</v>
      </c>
      <c r="D413" s="57" t="s">
        <v>41</v>
      </c>
      <c r="E413" s="58">
        <v>2500</v>
      </c>
      <c r="F413" s="58">
        <v>7900</v>
      </c>
      <c r="G413" s="58">
        <v>5400</v>
      </c>
    </row>
    <row r="414" spans="1:7" x14ac:dyDescent="0.3">
      <c r="A414" s="56">
        <v>45416</v>
      </c>
      <c r="B414" s="57">
        <v>14</v>
      </c>
      <c r="C414" s="57" t="s">
        <v>42</v>
      </c>
      <c r="D414" s="57" t="s">
        <v>43</v>
      </c>
      <c r="E414" s="58">
        <v>8600</v>
      </c>
      <c r="F414" s="58">
        <v>24350</v>
      </c>
      <c r="G414" s="58">
        <v>15750</v>
      </c>
    </row>
    <row r="415" spans="1:7" x14ac:dyDescent="0.3">
      <c r="A415" s="56">
        <v>45416</v>
      </c>
      <c r="B415" s="57">
        <v>14</v>
      </c>
      <c r="C415" s="57" t="s">
        <v>68</v>
      </c>
      <c r="D415" s="57" t="s">
        <v>41</v>
      </c>
      <c r="E415" s="58">
        <v>4450</v>
      </c>
      <c r="F415" s="58">
        <v>23950</v>
      </c>
      <c r="G415" s="58">
        <v>19500</v>
      </c>
    </row>
    <row r="416" spans="1:7" x14ac:dyDescent="0.3">
      <c r="A416" s="56">
        <v>45416</v>
      </c>
      <c r="B416" s="57">
        <v>14</v>
      </c>
      <c r="C416" s="57" t="s">
        <v>45</v>
      </c>
      <c r="D416" s="57" t="s">
        <v>41</v>
      </c>
      <c r="E416" s="58">
        <v>2450</v>
      </c>
      <c r="F416" s="58">
        <v>7450</v>
      </c>
      <c r="G416" s="58">
        <v>5000</v>
      </c>
    </row>
    <row r="417" spans="1:7" x14ac:dyDescent="0.3">
      <c r="A417" s="56">
        <v>45416</v>
      </c>
      <c r="B417" s="57">
        <v>14.1</v>
      </c>
      <c r="C417" s="57" t="s">
        <v>107</v>
      </c>
      <c r="D417" s="57" t="s">
        <v>41</v>
      </c>
      <c r="E417" s="58">
        <v>3900</v>
      </c>
      <c r="F417" s="58">
        <v>17800</v>
      </c>
      <c r="G417" s="58">
        <v>13900</v>
      </c>
    </row>
    <row r="418" spans="1:7" x14ac:dyDescent="0.3">
      <c r="A418" s="56">
        <v>45416</v>
      </c>
      <c r="B418" s="57">
        <v>14.3</v>
      </c>
      <c r="C418" s="57" t="s">
        <v>71</v>
      </c>
      <c r="D418" s="57" t="s">
        <v>43</v>
      </c>
      <c r="E418" s="58">
        <v>4150</v>
      </c>
      <c r="F418" s="58">
        <v>16150</v>
      </c>
      <c r="G418" s="58">
        <v>12000</v>
      </c>
    </row>
    <row r="419" spans="1:7" x14ac:dyDescent="0.3">
      <c r="A419" s="56">
        <v>45416</v>
      </c>
      <c r="B419" s="57">
        <v>14.3</v>
      </c>
      <c r="C419" s="57" t="s">
        <v>108</v>
      </c>
      <c r="D419" s="57" t="s">
        <v>41</v>
      </c>
      <c r="E419" s="58">
        <v>9650</v>
      </c>
      <c r="F419" s="58">
        <v>23900</v>
      </c>
      <c r="G419" s="58">
        <v>14250</v>
      </c>
    </row>
    <row r="420" spans="1:7" x14ac:dyDescent="0.3">
      <c r="A420" s="56">
        <v>45416</v>
      </c>
      <c r="B420" s="57">
        <v>14.3</v>
      </c>
      <c r="C420" s="57" t="s">
        <v>56</v>
      </c>
      <c r="D420" s="57" t="s">
        <v>41</v>
      </c>
      <c r="E420" s="58">
        <v>2650</v>
      </c>
      <c r="F420" s="58">
        <v>8650</v>
      </c>
      <c r="G420" s="58">
        <v>6000</v>
      </c>
    </row>
    <row r="421" spans="1:7" x14ac:dyDescent="0.3">
      <c r="A421" s="56">
        <v>45416</v>
      </c>
      <c r="B421" s="57">
        <v>14.4</v>
      </c>
      <c r="C421" s="57" t="s">
        <v>74</v>
      </c>
      <c r="D421" s="57" t="s">
        <v>41</v>
      </c>
      <c r="E421" s="58">
        <v>3050</v>
      </c>
      <c r="F421" s="58">
        <v>12550</v>
      </c>
      <c r="G421" s="58">
        <v>9500</v>
      </c>
    </row>
    <row r="422" spans="1:7" x14ac:dyDescent="0.3">
      <c r="A422" s="56">
        <v>45416</v>
      </c>
      <c r="B422" s="57">
        <v>14.4</v>
      </c>
      <c r="C422" s="57" t="s">
        <v>114</v>
      </c>
      <c r="D422" s="57" t="s">
        <v>43</v>
      </c>
      <c r="E422" s="58">
        <v>7500</v>
      </c>
      <c r="F422" s="58">
        <v>23050</v>
      </c>
      <c r="G422" s="58">
        <v>15550</v>
      </c>
    </row>
    <row r="423" spans="1:7" x14ac:dyDescent="0.3">
      <c r="A423" s="56">
        <v>45416</v>
      </c>
      <c r="B423" s="57">
        <v>14.4</v>
      </c>
      <c r="C423" s="57" t="s">
        <v>63</v>
      </c>
      <c r="D423" s="57" t="s">
        <v>43</v>
      </c>
      <c r="E423" s="58">
        <v>1700</v>
      </c>
      <c r="F423" s="58">
        <v>9650</v>
      </c>
      <c r="G423" s="58">
        <v>7950</v>
      </c>
    </row>
    <row r="424" spans="1:7" x14ac:dyDescent="0.3">
      <c r="A424" s="56">
        <v>45416</v>
      </c>
      <c r="B424" s="57">
        <v>14.5</v>
      </c>
      <c r="C424" s="57" t="s">
        <v>49</v>
      </c>
      <c r="D424" s="57" t="s">
        <v>41</v>
      </c>
      <c r="E424" s="58">
        <v>2850</v>
      </c>
      <c r="F424" s="58">
        <v>14450</v>
      </c>
      <c r="G424" s="58">
        <v>11600</v>
      </c>
    </row>
    <row r="425" spans="1:7" x14ac:dyDescent="0.3">
      <c r="A425" s="56">
        <v>45416</v>
      </c>
      <c r="B425" s="57">
        <v>14.5</v>
      </c>
      <c r="C425" s="57" t="s">
        <v>66</v>
      </c>
      <c r="D425" s="57" t="s">
        <v>41</v>
      </c>
      <c r="E425" s="58">
        <v>10900</v>
      </c>
      <c r="F425" s="58">
        <v>27600</v>
      </c>
      <c r="G425" s="58">
        <v>16700</v>
      </c>
    </row>
    <row r="426" spans="1:7" x14ac:dyDescent="0.3">
      <c r="A426" s="56">
        <v>45416</v>
      </c>
      <c r="B426" s="57">
        <v>15</v>
      </c>
      <c r="C426" s="57" t="s">
        <v>47</v>
      </c>
      <c r="D426" s="57" t="s">
        <v>41</v>
      </c>
      <c r="E426" s="58">
        <v>4450</v>
      </c>
      <c r="F426" s="58">
        <v>13450</v>
      </c>
      <c r="G426" s="58">
        <v>9000</v>
      </c>
    </row>
    <row r="427" spans="1:7" x14ac:dyDescent="0.3">
      <c r="A427" s="56">
        <v>45416</v>
      </c>
      <c r="B427" s="57">
        <v>15</v>
      </c>
      <c r="C427" s="57" t="s">
        <v>60</v>
      </c>
      <c r="D427" s="57" t="s">
        <v>41</v>
      </c>
      <c r="E427" s="58">
        <v>4250</v>
      </c>
      <c r="F427" s="58">
        <v>18050</v>
      </c>
      <c r="G427" s="58">
        <v>13800</v>
      </c>
    </row>
    <row r="428" spans="1:7" x14ac:dyDescent="0.3">
      <c r="A428" s="56">
        <v>45416</v>
      </c>
      <c r="B428" s="57">
        <v>15</v>
      </c>
      <c r="C428" s="57" t="s">
        <v>72</v>
      </c>
      <c r="D428" s="57" t="s">
        <v>41</v>
      </c>
      <c r="E428" s="58">
        <v>2750</v>
      </c>
      <c r="F428" s="58">
        <v>16600</v>
      </c>
      <c r="G428" s="58">
        <v>13850</v>
      </c>
    </row>
    <row r="429" spans="1:7" x14ac:dyDescent="0.3">
      <c r="A429" s="56">
        <v>45416</v>
      </c>
      <c r="B429" s="57">
        <v>15</v>
      </c>
      <c r="C429" s="57" t="s">
        <v>57</v>
      </c>
      <c r="D429" s="57" t="s">
        <v>41</v>
      </c>
      <c r="E429" s="58">
        <v>3250</v>
      </c>
      <c r="F429" s="58">
        <v>17000</v>
      </c>
      <c r="G429" s="58">
        <v>13750</v>
      </c>
    </row>
    <row r="430" spans="1:7" x14ac:dyDescent="0.3">
      <c r="A430" s="56">
        <v>45416</v>
      </c>
      <c r="B430" s="57">
        <v>15.1</v>
      </c>
      <c r="C430" s="57" t="s">
        <v>70</v>
      </c>
      <c r="D430" s="57" t="s">
        <v>41</v>
      </c>
      <c r="E430" s="58">
        <v>3350</v>
      </c>
      <c r="F430" s="58">
        <v>17000</v>
      </c>
      <c r="G430" s="58">
        <v>13650</v>
      </c>
    </row>
    <row r="431" spans="1:7" x14ac:dyDescent="0.3">
      <c r="A431" s="56">
        <v>45416</v>
      </c>
      <c r="B431" s="57">
        <v>15.1</v>
      </c>
      <c r="C431" s="57" t="s">
        <v>45</v>
      </c>
      <c r="D431" s="57" t="s">
        <v>41</v>
      </c>
      <c r="E431" s="58">
        <v>1400</v>
      </c>
      <c r="F431" s="58">
        <v>6350</v>
      </c>
      <c r="G431" s="58">
        <v>4950</v>
      </c>
    </row>
    <row r="432" spans="1:7" x14ac:dyDescent="0.3">
      <c r="A432" s="56">
        <v>45416</v>
      </c>
      <c r="B432" s="57">
        <v>15.1</v>
      </c>
      <c r="C432" s="57" t="s">
        <v>44</v>
      </c>
      <c r="D432" s="57" t="s">
        <v>41</v>
      </c>
      <c r="E432" s="58">
        <v>4600</v>
      </c>
      <c r="F432" s="58">
        <v>10000</v>
      </c>
      <c r="G432" s="58">
        <v>5400</v>
      </c>
    </row>
    <row r="433" spans="1:7" x14ac:dyDescent="0.3">
      <c r="A433" s="59">
        <v>45416</v>
      </c>
      <c r="B433" s="55">
        <v>15.4</v>
      </c>
      <c r="C433" s="55" t="s">
        <v>58</v>
      </c>
      <c r="D433" s="55" t="s">
        <v>41</v>
      </c>
      <c r="E433" s="60">
        <v>6000</v>
      </c>
      <c r="F433" s="60">
        <v>20100</v>
      </c>
      <c r="G433" s="60">
        <v>14100</v>
      </c>
    </row>
    <row r="434" spans="1:7" x14ac:dyDescent="0.3">
      <c r="A434" s="59">
        <v>45416</v>
      </c>
      <c r="B434" s="55">
        <v>15.4</v>
      </c>
      <c r="C434" s="55" t="s">
        <v>86</v>
      </c>
      <c r="D434" s="55" t="s">
        <v>43</v>
      </c>
      <c r="E434" s="60">
        <v>6700</v>
      </c>
      <c r="F434" s="60">
        <v>19150</v>
      </c>
      <c r="G434" s="60">
        <v>12450</v>
      </c>
    </row>
    <row r="435" spans="1:7" x14ac:dyDescent="0.3">
      <c r="A435" s="59">
        <v>45416</v>
      </c>
      <c r="B435" s="55">
        <v>15.4</v>
      </c>
      <c r="C435" s="55" t="s">
        <v>123</v>
      </c>
      <c r="D435" s="55" t="s">
        <v>43</v>
      </c>
      <c r="E435" s="60">
        <v>2900</v>
      </c>
      <c r="F435" s="60">
        <v>9750</v>
      </c>
      <c r="G435" s="60">
        <v>6850</v>
      </c>
    </row>
    <row r="436" spans="1:7" x14ac:dyDescent="0.3">
      <c r="A436" s="59">
        <v>45416</v>
      </c>
      <c r="B436" s="55">
        <v>16.100000000000001</v>
      </c>
      <c r="C436" s="55" t="s">
        <v>106</v>
      </c>
      <c r="D436" s="55" t="s">
        <v>41</v>
      </c>
      <c r="E436" s="60">
        <v>11050</v>
      </c>
      <c r="F436" s="60">
        <v>25800</v>
      </c>
      <c r="G436" s="60">
        <v>14750</v>
      </c>
    </row>
    <row r="437" spans="1:7" x14ac:dyDescent="0.3">
      <c r="A437" s="59">
        <v>45416</v>
      </c>
      <c r="B437" s="55">
        <v>16.2</v>
      </c>
      <c r="C437" s="55" t="s">
        <v>47</v>
      </c>
      <c r="D437" s="55" t="s">
        <v>41</v>
      </c>
      <c r="E437" s="60">
        <v>3050</v>
      </c>
      <c r="F437" s="60">
        <v>12000</v>
      </c>
      <c r="G437" s="60">
        <v>8950</v>
      </c>
    </row>
    <row r="438" spans="1:7" x14ac:dyDescent="0.3">
      <c r="A438" s="59">
        <v>45416</v>
      </c>
      <c r="B438" s="55">
        <v>16.2</v>
      </c>
      <c r="C438" s="55" t="s">
        <v>49</v>
      </c>
      <c r="D438" s="55" t="s">
        <v>41</v>
      </c>
      <c r="E438" s="60">
        <v>1300</v>
      </c>
      <c r="F438" s="60">
        <v>11600</v>
      </c>
      <c r="G438" s="60">
        <v>10300</v>
      </c>
    </row>
    <row r="439" spans="1:7" x14ac:dyDescent="0.3">
      <c r="A439" s="59">
        <v>45416</v>
      </c>
      <c r="B439" s="55">
        <v>16.2</v>
      </c>
      <c r="C439" s="55" t="s">
        <v>105</v>
      </c>
      <c r="D439" s="55" t="s">
        <v>43</v>
      </c>
      <c r="E439" s="60">
        <v>1900</v>
      </c>
      <c r="F439" s="60">
        <v>9450</v>
      </c>
      <c r="G439" s="60">
        <v>7550</v>
      </c>
    </row>
    <row r="440" spans="1:7" x14ac:dyDescent="0.3">
      <c r="A440" s="59">
        <v>45416</v>
      </c>
      <c r="B440" s="55">
        <v>16.2</v>
      </c>
      <c r="C440" s="55" t="s">
        <v>52</v>
      </c>
      <c r="D440" s="55" t="s">
        <v>41</v>
      </c>
      <c r="E440" s="60">
        <v>5550</v>
      </c>
      <c r="F440" s="60">
        <v>19250</v>
      </c>
      <c r="G440" s="60">
        <v>13700</v>
      </c>
    </row>
    <row r="441" spans="1:7" x14ac:dyDescent="0.3">
      <c r="A441" s="59">
        <v>45416</v>
      </c>
      <c r="B441" s="55">
        <v>16.399999999999999</v>
      </c>
      <c r="C441" s="55" t="s">
        <v>44</v>
      </c>
      <c r="D441" s="55" t="s">
        <v>41</v>
      </c>
      <c r="E441" s="60">
        <v>1050</v>
      </c>
      <c r="F441" s="60">
        <v>6250</v>
      </c>
      <c r="G441" s="60">
        <v>5200</v>
      </c>
    </row>
    <row r="442" spans="1:7" x14ac:dyDescent="0.3">
      <c r="A442" s="59">
        <v>45416</v>
      </c>
      <c r="B442" s="55">
        <v>16.399999999999999</v>
      </c>
      <c r="C442" s="55" t="s">
        <v>95</v>
      </c>
      <c r="D442" s="55" t="s">
        <v>41</v>
      </c>
      <c r="E442" s="60">
        <v>7750</v>
      </c>
      <c r="F442" s="60">
        <v>21500</v>
      </c>
      <c r="G442" s="60">
        <v>13750</v>
      </c>
    </row>
    <row r="443" spans="1:7" x14ac:dyDescent="0.3">
      <c r="A443" s="59">
        <v>45416</v>
      </c>
      <c r="B443" s="55">
        <v>16.399999999999999</v>
      </c>
      <c r="C443" s="55" t="s">
        <v>46</v>
      </c>
      <c r="D443" s="55" t="s">
        <v>41</v>
      </c>
      <c r="E443" s="60">
        <v>6900</v>
      </c>
      <c r="F443" s="60">
        <v>20700</v>
      </c>
      <c r="G443" s="60">
        <v>13800</v>
      </c>
    </row>
    <row r="444" spans="1:7" x14ac:dyDescent="0.3">
      <c r="A444" s="59">
        <v>45416</v>
      </c>
      <c r="B444" s="55">
        <v>17.100000000000001</v>
      </c>
      <c r="C444" s="55" t="s">
        <v>65</v>
      </c>
      <c r="D444" s="55" t="s">
        <v>41</v>
      </c>
      <c r="E444" s="60">
        <v>4350</v>
      </c>
      <c r="F444" s="60">
        <v>18850</v>
      </c>
      <c r="G444" s="60">
        <v>14500</v>
      </c>
    </row>
    <row r="445" spans="1:7" x14ac:dyDescent="0.3">
      <c r="A445" s="59">
        <v>45416</v>
      </c>
      <c r="B445" s="55">
        <v>17.100000000000001</v>
      </c>
      <c r="C445" s="55" t="s">
        <v>69</v>
      </c>
      <c r="D445" s="55" t="s">
        <v>43</v>
      </c>
      <c r="E445" s="60">
        <v>8700</v>
      </c>
      <c r="F445" s="60">
        <v>24350</v>
      </c>
      <c r="G445" s="60">
        <v>15650</v>
      </c>
    </row>
    <row r="446" spans="1:7" x14ac:dyDescent="0.3">
      <c r="A446" s="59">
        <v>45416</v>
      </c>
      <c r="B446" s="55">
        <v>17.100000000000001</v>
      </c>
      <c r="C446" s="55" t="s">
        <v>74</v>
      </c>
      <c r="D446" s="55" t="s">
        <v>41</v>
      </c>
      <c r="E446" s="60">
        <v>2800</v>
      </c>
      <c r="F446" s="60">
        <v>12300</v>
      </c>
      <c r="G446" s="60">
        <v>9500</v>
      </c>
    </row>
    <row r="447" spans="1:7" x14ac:dyDescent="0.3">
      <c r="A447" s="59">
        <v>45416</v>
      </c>
      <c r="B447" s="55">
        <v>17.3</v>
      </c>
      <c r="C447" s="55" t="s">
        <v>106</v>
      </c>
      <c r="D447" s="55" t="s">
        <v>41</v>
      </c>
      <c r="E447" s="60">
        <v>3300</v>
      </c>
      <c r="F447" s="60">
        <v>18050</v>
      </c>
      <c r="G447" s="60">
        <v>14750</v>
      </c>
    </row>
    <row r="448" spans="1:7" x14ac:dyDescent="0.3">
      <c r="A448" s="59">
        <v>45416</v>
      </c>
      <c r="B448" s="55">
        <v>18</v>
      </c>
      <c r="C448" s="55" t="s">
        <v>44</v>
      </c>
      <c r="D448" s="55" t="s">
        <v>41</v>
      </c>
      <c r="E448" s="60">
        <v>4550</v>
      </c>
      <c r="F448" s="60">
        <v>10000</v>
      </c>
      <c r="G448" s="60">
        <v>5450</v>
      </c>
    </row>
    <row r="449" spans="1:7" x14ac:dyDescent="0.3">
      <c r="A449" s="59">
        <v>45416</v>
      </c>
      <c r="B449" s="55">
        <v>18.2</v>
      </c>
      <c r="C449" s="55" t="s">
        <v>62</v>
      </c>
      <c r="D449" s="55" t="s">
        <v>41</v>
      </c>
      <c r="E449" s="60">
        <v>6750</v>
      </c>
      <c r="F449" s="60">
        <v>20450</v>
      </c>
      <c r="G449" s="60">
        <v>13700</v>
      </c>
    </row>
    <row r="450" spans="1:7" x14ac:dyDescent="0.3">
      <c r="A450" s="59">
        <v>45416</v>
      </c>
      <c r="B450" s="55">
        <v>18.2</v>
      </c>
      <c r="C450" s="55" t="s">
        <v>66</v>
      </c>
      <c r="D450" s="55" t="s">
        <v>41</v>
      </c>
      <c r="E450" s="60">
        <v>5750</v>
      </c>
      <c r="F450" s="60">
        <v>22400</v>
      </c>
      <c r="G450" s="60">
        <v>16650</v>
      </c>
    </row>
    <row r="451" spans="1:7" x14ac:dyDescent="0.3">
      <c r="A451" s="59">
        <v>45416</v>
      </c>
      <c r="B451" s="55">
        <v>18.3</v>
      </c>
      <c r="C451" s="55" t="s">
        <v>56</v>
      </c>
      <c r="D451" s="55" t="s">
        <v>41</v>
      </c>
      <c r="E451" s="60">
        <v>2700</v>
      </c>
      <c r="F451" s="60">
        <v>8850</v>
      </c>
      <c r="G451" s="60">
        <v>6150</v>
      </c>
    </row>
    <row r="452" spans="1:7" x14ac:dyDescent="0.3">
      <c r="A452" s="59">
        <v>45416</v>
      </c>
      <c r="B452" s="55">
        <v>19.100000000000001</v>
      </c>
      <c r="C452" s="55" t="s">
        <v>44</v>
      </c>
      <c r="D452" s="55" t="s">
        <v>41</v>
      </c>
      <c r="E452" s="60">
        <v>3250</v>
      </c>
      <c r="F452" s="60">
        <v>8800</v>
      </c>
      <c r="G452" s="60">
        <v>5550</v>
      </c>
    </row>
    <row r="453" spans="1:7" x14ac:dyDescent="0.3">
      <c r="A453" s="59">
        <v>45417</v>
      </c>
      <c r="B453" s="55">
        <v>7.05</v>
      </c>
      <c r="C453" s="55" t="s">
        <v>40</v>
      </c>
      <c r="D453" s="55" t="s">
        <v>41</v>
      </c>
      <c r="E453" s="60">
        <v>1850</v>
      </c>
      <c r="F453" s="60">
        <v>8800</v>
      </c>
      <c r="G453" s="60">
        <v>6950</v>
      </c>
    </row>
    <row r="454" spans="1:7" x14ac:dyDescent="0.3">
      <c r="A454" s="59">
        <v>45417</v>
      </c>
      <c r="B454" s="55">
        <v>7.3</v>
      </c>
      <c r="C454" s="55" t="s">
        <v>117</v>
      </c>
      <c r="D454" s="55" t="s">
        <v>43</v>
      </c>
      <c r="E454" s="60">
        <v>4750</v>
      </c>
      <c r="F454" s="60">
        <v>21000</v>
      </c>
      <c r="G454" s="60">
        <v>16250</v>
      </c>
    </row>
    <row r="455" spans="1:7" x14ac:dyDescent="0.3">
      <c r="A455" s="59">
        <v>45417</v>
      </c>
      <c r="B455" s="55">
        <v>7.55</v>
      </c>
      <c r="C455" s="55" t="s">
        <v>47</v>
      </c>
      <c r="D455" s="55" t="s">
        <v>41</v>
      </c>
      <c r="E455" s="60">
        <v>1750</v>
      </c>
      <c r="F455" s="60">
        <v>10600</v>
      </c>
      <c r="G455" s="60">
        <v>8850</v>
      </c>
    </row>
    <row r="456" spans="1:7" x14ac:dyDescent="0.3">
      <c r="A456" s="59">
        <v>45417</v>
      </c>
      <c r="B456" s="55">
        <v>8.0299999999999994</v>
      </c>
      <c r="C456" s="55" t="s">
        <v>40</v>
      </c>
      <c r="D456" s="55" t="s">
        <v>41</v>
      </c>
      <c r="E456" s="60">
        <v>1350</v>
      </c>
      <c r="F456" s="60">
        <v>7950</v>
      </c>
      <c r="G456" s="60">
        <v>6600</v>
      </c>
    </row>
    <row r="457" spans="1:7" x14ac:dyDescent="0.3">
      <c r="A457" s="59">
        <v>45417</v>
      </c>
      <c r="B457" s="55">
        <v>8.51</v>
      </c>
      <c r="C457" s="55" t="s">
        <v>44</v>
      </c>
      <c r="D457" s="55" t="s">
        <v>41</v>
      </c>
      <c r="E457" s="60">
        <v>2150</v>
      </c>
      <c r="F457" s="60">
        <v>7550</v>
      </c>
      <c r="G457" s="60">
        <v>5400</v>
      </c>
    </row>
    <row r="458" spans="1:7" x14ac:dyDescent="0.3">
      <c r="A458" s="59">
        <v>45417</v>
      </c>
      <c r="B458" s="55">
        <v>8.5299999999999994</v>
      </c>
      <c r="C458" s="55" t="s">
        <v>46</v>
      </c>
      <c r="D458" s="55" t="s">
        <v>41</v>
      </c>
      <c r="E458" s="60">
        <v>7250</v>
      </c>
      <c r="F458" s="60">
        <v>21150</v>
      </c>
      <c r="G458" s="60">
        <v>13900</v>
      </c>
    </row>
    <row r="459" spans="1:7" x14ac:dyDescent="0.3">
      <c r="A459" s="59">
        <v>45417</v>
      </c>
      <c r="B459" s="55">
        <v>9.02</v>
      </c>
      <c r="C459" s="55" t="s">
        <v>117</v>
      </c>
      <c r="D459" s="55" t="s">
        <v>43</v>
      </c>
      <c r="E459" s="60">
        <v>9500</v>
      </c>
      <c r="F459" s="60">
        <v>25100</v>
      </c>
      <c r="G459" s="60">
        <v>15600</v>
      </c>
    </row>
    <row r="460" spans="1:7" x14ac:dyDescent="0.3">
      <c r="A460" s="59">
        <v>45417</v>
      </c>
      <c r="B460" s="55">
        <v>9.36</v>
      </c>
      <c r="C460" s="55" t="s">
        <v>47</v>
      </c>
      <c r="D460" s="55" t="s">
        <v>41</v>
      </c>
      <c r="E460" s="60">
        <v>3100</v>
      </c>
      <c r="F460" s="60">
        <v>12200</v>
      </c>
      <c r="G460" s="60">
        <v>9100</v>
      </c>
    </row>
    <row r="461" spans="1:7" x14ac:dyDescent="0.3">
      <c r="A461" s="59">
        <v>45417</v>
      </c>
      <c r="B461" s="55">
        <v>9.4</v>
      </c>
      <c r="C461" s="55" t="s">
        <v>40</v>
      </c>
      <c r="D461" s="55" t="s">
        <v>41</v>
      </c>
      <c r="E461" s="60">
        <v>1150</v>
      </c>
      <c r="F461" s="60">
        <v>7750</v>
      </c>
      <c r="G461" s="60">
        <v>6600</v>
      </c>
    </row>
    <row r="462" spans="1:7" x14ac:dyDescent="0.3">
      <c r="A462" s="59">
        <v>45417</v>
      </c>
      <c r="B462" s="55">
        <v>9.42</v>
      </c>
      <c r="C462" s="55" t="s">
        <v>45</v>
      </c>
      <c r="D462" s="55" t="s">
        <v>41</v>
      </c>
      <c r="E462" s="60">
        <v>1250</v>
      </c>
      <c r="F462" s="60">
        <v>5750</v>
      </c>
      <c r="G462" s="60">
        <v>4500</v>
      </c>
    </row>
    <row r="463" spans="1:7" x14ac:dyDescent="0.3">
      <c r="A463" s="59">
        <v>45417</v>
      </c>
      <c r="B463" s="55">
        <v>9.5</v>
      </c>
      <c r="C463" s="55" t="s">
        <v>104</v>
      </c>
      <c r="D463" s="55" t="s">
        <v>43</v>
      </c>
      <c r="E463" s="60">
        <v>6050</v>
      </c>
      <c r="F463" s="60">
        <v>19850</v>
      </c>
      <c r="G463" s="60">
        <v>13800</v>
      </c>
    </row>
    <row r="464" spans="1:7" x14ac:dyDescent="0.3">
      <c r="A464" s="59">
        <v>45417</v>
      </c>
      <c r="B464" s="55">
        <v>10</v>
      </c>
      <c r="C464" s="55" t="s">
        <v>53</v>
      </c>
      <c r="D464" s="55" t="s">
        <v>43</v>
      </c>
      <c r="E464" s="60">
        <v>6900</v>
      </c>
      <c r="F464" s="60">
        <v>19300</v>
      </c>
      <c r="G464" s="60">
        <v>12400</v>
      </c>
    </row>
    <row r="465" spans="1:7" x14ac:dyDescent="0.3">
      <c r="A465" s="59">
        <v>45417</v>
      </c>
      <c r="B465" s="55">
        <v>10.02</v>
      </c>
      <c r="C465" s="55" t="s">
        <v>108</v>
      </c>
      <c r="D465" s="55" t="s">
        <v>41</v>
      </c>
      <c r="E465" s="60">
        <v>8000</v>
      </c>
      <c r="F465" s="60">
        <v>22350</v>
      </c>
      <c r="G465" s="60">
        <v>14350</v>
      </c>
    </row>
    <row r="466" spans="1:7" x14ac:dyDescent="0.3">
      <c r="A466" s="59">
        <v>45417</v>
      </c>
      <c r="B466" s="55">
        <v>10.039999999999999</v>
      </c>
      <c r="C466" s="55" t="s">
        <v>85</v>
      </c>
      <c r="D466" s="55" t="s">
        <v>43</v>
      </c>
      <c r="E466" s="60">
        <v>7150</v>
      </c>
      <c r="F466" s="60">
        <v>19250</v>
      </c>
      <c r="G466" s="60">
        <v>12100</v>
      </c>
    </row>
    <row r="467" spans="1:7" x14ac:dyDescent="0.3">
      <c r="A467" s="59">
        <v>45417</v>
      </c>
      <c r="B467" s="55">
        <v>10.06</v>
      </c>
      <c r="C467" s="55" t="s">
        <v>44</v>
      </c>
      <c r="D467" s="55" t="s">
        <v>41</v>
      </c>
      <c r="E467" s="60">
        <v>2150</v>
      </c>
      <c r="F467" s="60">
        <v>7750</v>
      </c>
      <c r="G467" s="60">
        <v>5600</v>
      </c>
    </row>
    <row r="468" spans="1:7" x14ac:dyDescent="0.3">
      <c r="A468" s="59">
        <v>45417</v>
      </c>
      <c r="B468" s="55">
        <v>10.08</v>
      </c>
      <c r="C468" s="55" t="s">
        <v>42</v>
      </c>
      <c r="D468" s="55" t="s">
        <v>43</v>
      </c>
      <c r="E468" s="60">
        <v>7200</v>
      </c>
      <c r="F468" s="60">
        <v>23050</v>
      </c>
      <c r="G468" s="60">
        <v>15850</v>
      </c>
    </row>
    <row r="469" spans="1:7" x14ac:dyDescent="0.3">
      <c r="A469" s="59">
        <v>45417</v>
      </c>
      <c r="B469" s="55">
        <v>10.1</v>
      </c>
      <c r="C469" s="55" t="s">
        <v>73</v>
      </c>
      <c r="D469" s="55" t="s">
        <v>43</v>
      </c>
      <c r="E469" s="60">
        <v>9350</v>
      </c>
      <c r="F469" s="60">
        <v>23050</v>
      </c>
      <c r="G469" s="60">
        <v>13700</v>
      </c>
    </row>
    <row r="470" spans="1:7" x14ac:dyDescent="0.3">
      <c r="A470" s="59">
        <v>45417</v>
      </c>
      <c r="B470" s="55">
        <v>10.119999999999999</v>
      </c>
      <c r="C470" s="55" t="s">
        <v>84</v>
      </c>
      <c r="D470" s="55" t="s">
        <v>43</v>
      </c>
      <c r="E470" s="60">
        <v>8850</v>
      </c>
      <c r="F470" s="60">
        <v>22450</v>
      </c>
      <c r="G470" s="60">
        <v>13600</v>
      </c>
    </row>
    <row r="471" spans="1:7" x14ac:dyDescent="0.3">
      <c r="A471" s="59">
        <v>45417</v>
      </c>
      <c r="B471" s="55">
        <v>10.14</v>
      </c>
      <c r="C471" s="55" t="s">
        <v>57</v>
      </c>
      <c r="D471" s="55" t="s">
        <v>41</v>
      </c>
      <c r="E471" s="60">
        <v>7150</v>
      </c>
      <c r="F471" s="60">
        <v>20900</v>
      </c>
      <c r="G471" s="60">
        <v>13750</v>
      </c>
    </row>
    <row r="472" spans="1:7" x14ac:dyDescent="0.3">
      <c r="A472" s="59">
        <v>45417</v>
      </c>
      <c r="B472" s="55">
        <v>10.199999999999999</v>
      </c>
      <c r="C472" s="55" t="s">
        <v>71</v>
      </c>
      <c r="D472" s="55" t="s">
        <v>43</v>
      </c>
      <c r="E472" s="60">
        <v>8400</v>
      </c>
      <c r="F472" s="60">
        <v>20500</v>
      </c>
      <c r="G472" s="60">
        <v>12100</v>
      </c>
    </row>
    <row r="473" spans="1:7" x14ac:dyDescent="0.3">
      <c r="A473" s="59">
        <v>45417</v>
      </c>
      <c r="B473" s="55">
        <v>10.25</v>
      </c>
      <c r="C473" s="55" t="s">
        <v>56</v>
      </c>
      <c r="D473" s="55" t="s">
        <v>41</v>
      </c>
      <c r="E473" s="60">
        <v>3000</v>
      </c>
      <c r="F473" s="60">
        <v>9100</v>
      </c>
      <c r="G473" s="60">
        <v>6100</v>
      </c>
    </row>
    <row r="474" spans="1:7" x14ac:dyDescent="0.3">
      <c r="A474" s="59">
        <v>45417</v>
      </c>
      <c r="B474" s="55">
        <v>10.5</v>
      </c>
      <c r="C474" s="55" t="s">
        <v>51</v>
      </c>
      <c r="D474" s="55" t="s">
        <v>48</v>
      </c>
      <c r="E474" s="60">
        <v>7750</v>
      </c>
      <c r="F474" s="60">
        <v>19950</v>
      </c>
      <c r="G474" s="60">
        <v>12200</v>
      </c>
    </row>
    <row r="475" spans="1:7" x14ac:dyDescent="0.3">
      <c r="A475" s="59">
        <v>45417</v>
      </c>
      <c r="B475" s="55">
        <v>10.52</v>
      </c>
      <c r="C475" s="55" t="s">
        <v>50</v>
      </c>
      <c r="D475" s="55" t="s">
        <v>43</v>
      </c>
      <c r="E475" s="60">
        <v>8000</v>
      </c>
      <c r="F475" s="60">
        <v>21900</v>
      </c>
      <c r="G475" s="60">
        <v>13900</v>
      </c>
    </row>
    <row r="476" spans="1:7" x14ac:dyDescent="0.3">
      <c r="A476" s="59">
        <v>45417</v>
      </c>
      <c r="B476" s="55">
        <v>11</v>
      </c>
      <c r="C476" s="55" t="s">
        <v>45</v>
      </c>
      <c r="D476" s="55" t="s">
        <v>41</v>
      </c>
      <c r="E476" s="60">
        <v>1400</v>
      </c>
      <c r="F476" s="60">
        <v>5950</v>
      </c>
      <c r="G476" s="60">
        <v>4550</v>
      </c>
    </row>
    <row r="477" spans="1:7" x14ac:dyDescent="0.3">
      <c r="A477" s="59">
        <v>45417</v>
      </c>
      <c r="B477" s="55">
        <v>11.02</v>
      </c>
      <c r="C477" s="55" t="s">
        <v>49</v>
      </c>
      <c r="D477" s="55" t="s">
        <v>41</v>
      </c>
      <c r="E477" s="60">
        <v>5100</v>
      </c>
      <c r="F477" s="60">
        <v>15700</v>
      </c>
      <c r="G477" s="60">
        <v>10600</v>
      </c>
    </row>
    <row r="478" spans="1:7" x14ac:dyDescent="0.3">
      <c r="A478" s="59">
        <v>45417</v>
      </c>
      <c r="B478" s="55">
        <v>11.04</v>
      </c>
      <c r="C478" s="55" t="s">
        <v>40</v>
      </c>
      <c r="D478" s="55" t="s">
        <v>41</v>
      </c>
      <c r="E478" s="60">
        <v>1100</v>
      </c>
      <c r="F478" s="60">
        <v>7850</v>
      </c>
      <c r="G478" s="60">
        <v>6750</v>
      </c>
    </row>
    <row r="479" spans="1:7" x14ac:dyDescent="0.3">
      <c r="A479" s="59">
        <v>45417</v>
      </c>
      <c r="B479" s="55">
        <v>11.06</v>
      </c>
      <c r="C479" s="55" t="s">
        <v>52</v>
      </c>
      <c r="D479" s="55" t="s">
        <v>41</v>
      </c>
      <c r="E479" s="60">
        <v>9250</v>
      </c>
      <c r="F479" s="60">
        <v>22950</v>
      </c>
      <c r="G479" s="60">
        <v>13700</v>
      </c>
    </row>
    <row r="480" spans="1:7" x14ac:dyDescent="0.3">
      <c r="A480" s="59">
        <v>45417</v>
      </c>
      <c r="B480" s="55">
        <v>11.08</v>
      </c>
      <c r="C480" s="55" t="s">
        <v>98</v>
      </c>
      <c r="D480" s="55" t="s">
        <v>43</v>
      </c>
      <c r="E480" s="60">
        <v>9500</v>
      </c>
      <c r="F480" s="60">
        <v>23250</v>
      </c>
      <c r="G480" s="60">
        <v>13750</v>
      </c>
    </row>
    <row r="481" spans="1:7" x14ac:dyDescent="0.3">
      <c r="A481" s="59">
        <v>45417</v>
      </c>
      <c r="B481" s="55">
        <v>11.1</v>
      </c>
      <c r="C481" s="55" t="s">
        <v>135</v>
      </c>
      <c r="D481" s="55" t="s">
        <v>43</v>
      </c>
      <c r="E481" s="60">
        <v>2650</v>
      </c>
      <c r="F481" s="60">
        <v>9800</v>
      </c>
      <c r="G481" s="60">
        <v>7150</v>
      </c>
    </row>
    <row r="482" spans="1:7" x14ac:dyDescent="0.3">
      <c r="A482" s="59">
        <v>45417</v>
      </c>
      <c r="B482" s="55">
        <v>11.12</v>
      </c>
      <c r="C482" s="55" t="s">
        <v>64</v>
      </c>
      <c r="D482" s="55" t="s">
        <v>43</v>
      </c>
      <c r="E482" s="60">
        <v>11750</v>
      </c>
      <c r="F482" s="60">
        <v>27650</v>
      </c>
      <c r="G482" s="60">
        <v>15900</v>
      </c>
    </row>
    <row r="483" spans="1:7" x14ac:dyDescent="0.3">
      <c r="A483" s="59">
        <v>45417</v>
      </c>
      <c r="B483" s="55">
        <v>11.14</v>
      </c>
      <c r="C483" s="55" t="s">
        <v>47</v>
      </c>
      <c r="D483" s="55" t="s">
        <v>41</v>
      </c>
      <c r="E483" s="60">
        <v>2150</v>
      </c>
      <c r="F483" s="60">
        <v>11250</v>
      </c>
      <c r="G483" s="60">
        <v>9100</v>
      </c>
    </row>
    <row r="484" spans="1:7" x14ac:dyDescent="0.3">
      <c r="A484" s="59">
        <v>45417</v>
      </c>
      <c r="B484" s="55">
        <v>11.17</v>
      </c>
      <c r="C484" s="55" t="s">
        <v>67</v>
      </c>
      <c r="D484" s="55" t="s">
        <v>43</v>
      </c>
      <c r="E484" s="60">
        <v>10050</v>
      </c>
      <c r="F484" s="60">
        <v>23850</v>
      </c>
      <c r="G484" s="60">
        <v>13800</v>
      </c>
    </row>
    <row r="485" spans="1:7" x14ac:dyDescent="0.3">
      <c r="A485" s="59">
        <v>45417</v>
      </c>
      <c r="B485" s="55">
        <v>11.2</v>
      </c>
      <c r="C485" s="55" t="s">
        <v>74</v>
      </c>
      <c r="D485" s="55" t="s">
        <v>41</v>
      </c>
      <c r="E485" s="60">
        <v>3550</v>
      </c>
      <c r="F485" s="60">
        <v>13050</v>
      </c>
      <c r="G485" s="60">
        <v>9500</v>
      </c>
    </row>
    <row r="486" spans="1:7" x14ac:dyDescent="0.3">
      <c r="A486" s="59">
        <v>45417</v>
      </c>
      <c r="B486" s="55">
        <v>11.3</v>
      </c>
      <c r="C486" s="55" t="s">
        <v>99</v>
      </c>
      <c r="D486" s="55" t="s">
        <v>43</v>
      </c>
      <c r="E486" s="60">
        <v>8000</v>
      </c>
      <c r="F486" s="60">
        <v>20600</v>
      </c>
      <c r="G486" s="60">
        <v>12600</v>
      </c>
    </row>
    <row r="487" spans="1:7" x14ac:dyDescent="0.3">
      <c r="A487" s="59">
        <v>45417</v>
      </c>
      <c r="B487" s="55">
        <v>11.32</v>
      </c>
      <c r="C487" s="55" t="s">
        <v>116</v>
      </c>
      <c r="D487" s="55" t="s">
        <v>48</v>
      </c>
      <c r="E487" s="60">
        <v>9050</v>
      </c>
      <c r="F487" s="60">
        <v>21100</v>
      </c>
      <c r="G487" s="60">
        <v>12050</v>
      </c>
    </row>
    <row r="488" spans="1:7" x14ac:dyDescent="0.3">
      <c r="A488" s="59">
        <v>45417</v>
      </c>
      <c r="B488" s="55">
        <v>11.34</v>
      </c>
      <c r="C488" s="55" t="s">
        <v>86</v>
      </c>
      <c r="D488" s="55" t="s">
        <v>43</v>
      </c>
      <c r="E488" s="60">
        <v>7800</v>
      </c>
      <c r="F488" s="60">
        <v>20300</v>
      </c>
      <c r="G488" s="60">
        <v>12500</v>
      </c>
    </row>
    <row r="489" spans="1:7" x14ac:dyDescent="0.3">
      <c r="A489" s="59">
        <v>45417</v>
      </c>
      <c r="B489" s="55">
        <v>11.36</v>
      </c>
      <c r="C489" s="55" t="s">
        <v>60</v>
      </c>
      <c r="D489" s="55" t="s">
        <v>41</v>
      </c>
      <c r="E489" s="60">
        <v>8300</v>
      </c>
      <c r="F489" s="60">
        <v>22100</v>
      </c>
      <c r="G489" s="60">
        <v>13800</v>
      </c>
    </row>
    <row r="490" spans="1:7" x14ac:dyDescent="0.3">
      <c r="A490" s="59">
        <v>45417</v>
      </c>
      <c r="B490" s="55">
        <v>11.4</v>
      </c>
      <c r="C490" s="55" t="s">
        <v>95</v>
      </c>
      <c r="D490" s="55" t="s">
        <v>41</v>
      </c>
      <c r="E490" s="60">
        <v>9750</v>
      </c>
      <c r="F490" s="60">
        <v>23450</v>
      </c>
      <c r="G490" s="60">
        <v>13700</v>
      </c>
    </row>
    <row r="491" spans="1:7" x14ac:dyDescent="0.3">
      <c r="A491" s="59">
        <v>45417</v>
      </c>
      <c r="B491" s="55">
        <v>11.42</v>
      </c>
      <c r="C491" s="55" t="s">
        <v>44</v>
      </c>
      <c r="D491" s="55" t="s">
        <v>41</v>
      </c>
      <c r="E491" s="60">
        <v>2550</v>
      </c>
      <c r="F491" s="60">
        <v>8000</v>
      </c>
      <c r="G491" s="60">
        <v>5450</v>
      </c>
    </row>
    <row r="492" spans="1:7" x14ac:dyDescent="0.3">
      <c r="A492" s="59">
        <v>45417</v>
      </c>
      <c r="B492" s="55">
        <v>11.5</v>
      </c>
      <c r="C492" s="55" t="s">
        <v>72</v>
      </c>
      <c r="D492" s="55" t="s">
        <v>41</v>
      </c>
      <c r="E492" s="60">
        <v>7850</v>
      </c>
      <c r="F492" s="60">
        <v>21700</v>
      </c>
      <c r="G492" s="60">
        <v>13850</v>
      </c>
    </row>
    <row r="493" spans="1:7" x14ac:dyDescent="0.3">
      <c r="A493" s="59">
        <v>45417</v>
      </c>
      <c r="B493" s="55">
        <v>12</v>
      </c>
      <c r="C493" s="55" t="s">
        <v>69</v>
      </c>
      <c r="D493" s="55" t="s">
        <v>43</v>
      </c>
      <c r="E493" s="60">
        <v>9350</v>
      </c>
      <c r="F493" s="60">
        <v>25200</v>
      </c>
      <c r="G493" s="60">
        <v>15850</v>
      </c>
    </row>
    <row r="494" spans="1:7" x14ac:dyDescent="0.3">
      <c r="A494" s="59">
        <v>45417</v>
      </c>
      <c r="B494" s="55">
        <v>12.02</v>
      </c>
      <c r="C494" s="55" t="s">
        <v>49</v>
      </c>
      <c r="D494" s="55" t="s">
        <v>41</v>
      </c>
      <c r="E494" s="60">
        <v>1650</v>
      </c>
      <c r="F494" s="60">
        <v>12500</v>
      </c>
      <c r="G494" s="60">
        <v>10850</v>
      </c>
    </row>
    <row r="495" spans="1:7" x14ac:dyDescent="0.3">
      <c r="A495" s="59">
        <v>45417</v>
      </c>
      <c r="B495" s="55">
        <v>12.04</v>
      </c>
      <c r="C495" s="55" t="s">
        <v>45</v>
      </c>
      <c r="D495" s="55" t="s">
        <v>41</v>
      </c>
      <c r="E495" s="60">
        <v>2650</v>
      </c>
      <c r="F495" s="60">
        <v>7650</v>
      </c>
      <c r="G495" s="60">
        <v>5000</v>
      </c>
    </row>
    <row r="496" spans="1:7" x14ac:dyDescent="0.3">
      <c r="A496" s="59">
        <v>45417</v>
      </c>
      <c r="B496" s="55">
        <v>12.05</v>
      </c>
      <c r="C496" s="55" t="s">
        <v>46</v>
      </c>
      <c r="D496" s="55" t="s">
        <v>41</v>
      </c>
      <c r="E496" s="60">
        <v>7450</v>
      </c>
      <c r="F496" s="60">
        <v>21250</v>
      </c>
      <c r="G496" s="60">
        <v>13800</v>
      </c>
    </row>
    <row r="497" spans="1:7" x14ac:dyDescent="0.3">
      <c r="A497" s="59">
        <v>45417</v>
      </c>
      <c r="B497" s="55">
        <v>12.07</v>
      </c>
      <c r="C497" s="55" t="s">
        <v>70</v>
      </c>
      <c r="D497" s="55" t="s">
        <v>41</v>
      </c>
      <c r="E497" s="60">
        <v>6700</v>
      </c>
      <c r="F497" s="60">
        <v>20350</v>
      </c>
      <c r="G497" s="60">
        <v>13650</v>
      </c>
    </row>
    <row r="498" spans="1:7" x14ac:dyDescent="0.3">
      <c r="A498" s="59">
        <v>45417</v>
      </c>
      <c r="B498" s="55">
        <v>12.09</v>
      </c>
      <c r="C498" s="55" t="s">
        <v>53</v>
      </c>
      <c r="D498" s="55" t="s">
        <v>43</v>
      </c>
      <c r="E498" s="60">
        <v>5550</v>
      </c>
      <c r="F498" s="60">
        <v>17900</v>
      </c>
      <c r="G498" s="60">
        <v>12350</v>
      </c>
    </row>
    <row r="499" spans="1:7" x14ac:dyDescent="0.3">
      <c r="A499" s="59">
        <v>45417</v>
      </c>
      <c r="B499" s="55">
        <v>12.12</v>
      </c>
      <c r="C499" s="55" t="s">
        <v>108</v>
      </c>
      <c r="D499" s="55" t="s">
        <v>41</v>
      </c>
      <c r="E499" s="60">
        <v>7750</v>
      </c>
      <c r="F499" s="60">
        <v>21950</v>
      </c>
      <c r="G499" s="60">
        <v>14200</v>
      </c>
    </row>
    <row r="500" spans="1:7" x14ac:dyDescent="0.3">
      <c r="A500" s="59">
        <v>45417</v>
      </c>
      <c r="B500" s="55">
        <v>12.2</v>
      </c>
      <c r="C500" s="55" t="s">
        <v>106</v>
      </c>
      <c r="D500" s="55" t="s">
        <v>41</v>
      </c>
      <c r="E500" s="60">
        <v>9900</v>
      </c>
      <c r="F500" s="60">
        <v>24600</v>
      </c>
      <c r="G500" s="60">
        <v>14700</v>
      </c>
    </row>
    <row r="501" spans="1:7" x14ac:dyDescent="0.3">
      <c r="A501" s="59">
        <v>45417</v>
      </c>
      <c r="B501" s="55">
        <v>12.2</v>
      </c>
      <c r="C501" s="55" t="s">
        <v>114</v>
      </c>
      <c r="D501" s="55" t="s">
        <v>43</v>
      </c>
      <c r="E501" s="60">
        <v>5400</v>
      </c>
      <c r="F501" s="60">
        <v>21000</v>
      </c>
      <c r="G501" s="60">
        <v>15600</v>
      </c>
    </row>
    <row r="502" spans="1:7" x14ac:dyDescent="0.3">
      <c r="A502" s="59">
        <v>45417</v>
      </c>
      <c r="B502" s="55">
        <v>13.14</v>
      </c>
      <c r="C502" s="55" t="s">
        <v>51</v>
      </c>
      <c r="D502" s="55" t="s">
        <v>48</v>
      </c>
      <c r="E502" s="60">
        <v>5200</v>
      </c>
      <c r="F502" s="60">
        <v>17400</v>
      </c>
      <c r="G502" s="60">
        <v>12200</v>
      </c>
    </row>
    <row r="503" spans="1:7" x14ac:dyDescent="0.3">
      <c r="A503" s="59">
        <v>45417</v>
      </c>
      <c r="B503" s="55">
        <v>13.21</v>
      </c>
      <c r="C503" s="55" t="s">
        <v>71</v>
      </c>
      <c r="D503" s="55" t="s">
        <v>43</v>
      </c>
      <c r="E503" s="60">
        <v>4850</v>
      </c>
      <c r="F503" s="60">
        <v>16950</v>
      </c>
      <c r="G503" s="60">
        <v>12100</v>
      </c>
    </row>
    <row r="504" spans="1:7" x14ac:dyDescent="0.3">
      <c r="A504" s="59">
        <v>45417</v>
      </c>
      <c r="B504" s="55">
        <v>13.22</v>
      </c>
      <c r="C504" s="55" t="s">
        <v>40</v>
      </c>
      <c r="D504" s="55" t="s">
        <v>41</v>
      </c>
      <c r="E504" s="60">
        <v>2150</v>
      </c>
      <c r="F504" s="60">
        <v>9100</v>
      </c>
      <c r="G504" s="60">
        <v>6950</v>
      </c>
    </row>
    <row r="505" spans="1:7" x14ac:dyDescent="0.3">
      <c r="A505" s="59">
        <v>45417</v>
      </c>
      <c r="B505" s="55">
        <v>13.25</v>
      </c>
      <c r="C505" s="55" t="s">
        <v>49</v>
      </c>
      <c r="D505" s="55" t="s">
        <v>41</v>
      </c>
      <c r="E505" s="60">
        <v>2650</v>
      </c>
      <c r="F505" s="60">
        <v>13600</v>
      </c>
      <c r="G505" s="60">
        <v>10950</v>
      </c>
    </row>
    <row r="506" spans="1:7" x14ac:dyDescent="0.3">
      <c r="A506" s="59">
        <v>45417</v>
      </c>
      <c r="B506" s="55">
        <v>13.3</v>
      </c>
      <c r="C506" s="55" t="s">
        <v>45</v>
      </c>
      <c r="D506" s="55" t="s">
        <v>41</v>
      </c>
      <c r="E506" s="60">
        <v>2450</v>
      </c>
      <c r="F506" s="60">
        <v>7400</v>
      </c>
      <c r="G506" s="60">
        <v>4950</v>
      </c>
    </row>
    <row r="507" spans="1:7" x14ac:dyDescent="0.3">
      <c r="A507" s="59">
        <v>45417</v>
      </c>
      <c r="B507" s="55">
        <v>13.32</v>
      </c>
      <c r="C507" s="55" t="s">
        <v>44</v>
      </c>
      <c r="D507" s="55" t="s">
        <v>41</v>
      </c>
      <c r="E507" s="60">
        <v>1900</v>
      </c>
      <c r="F507" s="60">
        <v>7250</v>
      </c>
      <c r="G507" s="60">
        <v>5350</v>
      </c>
    </row>
    <row r="508" spans="1:7" x14ac:dyDescent="0.3">
      <c r="A508" s="59">
        <v>45417</v>
      </c>
      <c r="B508" s="55">
        <v>13.34</v>
      </c>
      <c r="C508" s="55" t="s">
        <v>42</v>
      </c>
      <c r="D508" s="55" t="s">
        <v>43</v>
      </c>
      <c r="E508" s="60">
        <v>9400</v>
      </c>
      <c r="F508" s="60">
        <v>25250</v>
      </c>
      <c r="G508" s="60">
        <v>15850</v>
      </c>
    </row>
    <row r="509" spans="1:7" x14ac:dyDescent="0.3">
      <c r="A509" s="59">
        <v>45417</v>
      </c>
      <c r="B509" s="55">
        <v>13.45</v>
      </c>
      <c r="C509" s="55" t="s">
        <v>107</v>
      </c>
      <c r="D509" s="55" t="s">
        <v>41</v>
      </c>
      <c r="E509" s="60">
        <v>6450</v>
      </c>
      <c r="F509" s="60">
        <v>20400</v>
      </c>
      <c r="G509" s="60">
        <v>13950</v>
      </c>
    </row>
    <row r="510" spans="1:7" x14ac:dyDescent="0.3">
      <c r="A510" s="59">
        <v>45417</v>
      </c>
      <c r="B510" s="55">
        <v>13.5</v>
      </c>
      <c r="C510" s="55" t="s">
        <v>57</v>
      </c>
      <c r="D510" s="55" t="s">
        <v>41</v>
      </c>
      <c r="E510" s="60">
        <v>5250</v>
      </c>
      <c r="F510" s="60">
        <v>19100</v>
      </c>
      <c r="G510" s="60">
        <v>13850</v>
      </c>
    </row>
    <row r="511" spans="1:7" x14ac:dyDescent="0.3">
      <c r="A511" s="59">
        <v>45417</v>
      </c>
      <c r="B511" s="55">
        <v>13.58</v>
      </c>
      <c r="C511" s="55" t="s">
        <v>108</v>
      </c>
      <c r="D511" s="55" t="s">
        <v>41</v>
      </c>
      <c r="E511" s="60">
        <v>1950</v>
      </c>
      <c r="F511" s="60">
        <v>16200</v>
      </c>
      <c r="G511" s="60">
        <v>14250</v>
      </c>
    </row>
    <row r="512" spans="1:7" x14ac:dyDescent="0.3">
      <c r="A512" s="59">
        <v>45417</v>
      </c>
      <c r="B512" s="55">
        <v>14.05</v>
      </c>
      <c r="C512" s="55" t="s">
        <v>66</v>
      </c>
      <c r="D512" s="55" t="s">
        <v>41</v>
      </c>
      <c r="E512" s="60">
        <v>9800</v>
      </c>
      <c r="F512" s="60">
        <v>26750</v>
      </c>
      <c r="G512" s="60">
        <v>16950</v>
      </c>
    </row>
    <row r="513" spans="1:7" x14ac:dyDescent="0.3">
      <c r="A513" s="59">
        <v>45417</v>
      </c>
      <c r="B513" s="55">
        <v>14.07</v>
      </c>
      <c r="C513" s="55" t="s">
        <v>64</v>
      </c>
      <c r="D513" s="55" t="s">
        <v>43</v>
      </c>
      <c r="E513" s="60">
        <v>3300</v>
      </c>
      <c r="F513" s="60">
        <v>19000</v>
      </c>
      <c r="G513" s="60">
        <v>15700</v>
      </c>
    </row>
    <row r="514" spans="1:7" x14ac:dyDescent="0.3">
      <c r="A514" s="59">
        <v>45417</v>
      </c>
      <c r="B514" s="55">
        <v>14.09</v>
      </c>
      <c r="C514" s="55" t="s">
        <v>75</v>
      </c>
      <c r="D514" s="55" t="s">
        <v>43</v>
      </c>
      <c r="E514" s="60">
        <v>9950</v>
      </c>
      <c r="F514" s="60">
        <v>23600</v>
      </c>
      <c r="G514" s="60">
        <v>13650</v>
      </c>
    </row>
    <row r="515" spans="1:7" x14ac:dyDescent="0.3">
      <c r="A515" s="59">
        <v>45417</v>
      </c>
      <c r="B515" s="55">
        <v>14.1</v>
      </c>
      <c r="C515" s="55" t="s">
        <v>110</v>
      </c>
      <c r="D515" s="55" t="s">
        <v>43</v>
      </c>
      <c r="E515" s="60">
        <v>16300</v>
      </c>
      <c r="F515" s="60">
        <v>32900</v>
      </c>
      <c r="G515" s="60">
        <v>16600</v>
      </c>
    </row>
    <row r="516" spans="1:7" x14ac:dyDescent="0.3">
      <c r="A516" s="59">
        <v>45417</v>
      </c>
      <c r="B516" s="55">
        <v>14.28</v>
      </c>
      <c r="C516" s="55" t="s">
        <v>45</v>
      </c>
      <c r="D516" s="55" t="s">
        <v>41</v>
      </c>
      <c r="E516" s="60">
        <v>1350</v>
      </c>
      <c r="F516" s="60">
        <v>5900</v>
      </c>
      <c r="G516" s="60">
        <v>4550</v>
      </c>
    </row>
    <row r="517" spans="1:7" x14ac:dyDescent="0.3">
      <c r="A517" s="59">
        <v>45417</v>
      </c>
      <c r="B517" s="55">
        <v>14.4</v>
      </c>
      <c r="C517" s="55" t="s">
        <v>61</v>
      </c>
      <c r="D517" s="55" t="s">
        <v>43</v>
      </c>
      <c r="E517" s="60">
        <v>12450</v>
      </c>
      <c r="F517" s="60">
        <v>28350</v>
      </c>
      <c r="G517" s="60">
        <v>15900</v>
      </c>
    </row>
    <row r="518" spans="1:7" x14ac:dyDescent="0.3">
      <c r="A518" s="59">
        <v>45417</v>
      </c>
      <c r="B518" s="55">
        <v>14.42</v>
      </c>
      <c r="C518" s="55" t="s">
        <v>47</v>
      </c>
      <c r="D518" s="55" t="s">
        <v>41</v>
      </c>
      <c r="E518" s="60">
        <v>2600</v>
      </c>
      <c r="F518" s="60">
        <v>11550</v>
      </c>
      <c r="G518" s="60">
        <v>8950</v>
      </c>
    </row>
    <row r="519" spans="1:7" x14ac:dyDescent="0.3">
      <c r="A519" s="59">
        <v>45417</v>
      </c>
      <c r="B519" s="55">
        <v>15</v>
      </c>
      <c r="C519" s="55" t="s">
        <v>56</v>
      </c>
      <c r="D519" s="55" t="s">
        <v>41</v>
      </c>
      <c r="E519" s="60">
        <v>2550</v>
      </c>
      <c r="F519" s="60">
        <v>8700</v>
      </c>
      <c r="G519" s="60">
        <v>6150</v>
      </c>
    </row>
    <row r="520" spans="1:7" x14ac:dyDescent="0.3">
      <c r="A520" s="59">
        <v>45417</v>
      </c>
      <c r="B520" s="55">
        <v>15.01</v>
      </c>
      <c r="C520" s="55" t="s">
        <v>44</v>
      </c>
      <c r="D520" s="55" t="s">
        <v>41</v>
      </c>
      <c r="E520" s="60">
        <v>1650</v>
      </c>
      <c r="F520" s="60">
        <v>7000</v>
      </c>
      <c r="G520" s="60">
        <v>5350</v>
      </c>
    </row>
    <row r="521" spans="1:7" x14ac:dyDescent="0.3">
      <c r="A521" s="59">
        <v>45417</v>
      </c>
      <c r="B521" s="55">
        <v>15.03</v>
      </c>
      <c r="C521" s="55" t="s">
        <v>49</v>
      </c>
      <c r="D521" s="55" t="s">
        <v>41</v>
      </c>
      <c r="E521" s="60">
        <v>3950</v>
      </c>
      <c r="F521" s="60">
        <v>14500</v>
      </c>
      <c r="G521" s="60">
        <v>10550</v>
      </c>
    </row>
    <row r="522" spans="1:7" x14ac:dyDescent="0.3">
      <c r="A522" s="59">
        <v>45417</v>
      </c>
      <c r="B522" s="55">
        <v>15.05</v>
      </c>
      <c r="C522" s="55" t="s">
        <v>64</v>
      </c>
      <c r="D522" s="55" t="s">
        <v>43</v>
      </c>
      <c r="E522" s="60">
        <v>5850</v>
      </c>
      <c r="F522" s="60">
        <v>21600</v>
      </c>
      <c r="G522" s="60">
        <v>15750</v>
      </c>
    </row>
    <row r="523" spans="1:7" x14ac:dyDescent="0.3">
      <c r="A523" s="59">
        <v>45417</v>
      </c>
      <c r="B523" s="55">
        <v>15.1</v>
      </c>
      <c r="C523" s="55" t="s">
        <v>116</v>
      </c>
      <c r="D523" s="55" t="s">
        <v>48</v>
      </c>
      <c r="E523" s="60">
        <v>5250</v>
      </c>
      <c r="F523" s="60">
        <v>17300</v>
      </c>
      <c r="G523" s="60">
        <v>12050</v>
      </c>
    </row>
    <row r="524" spans="1:7" x14ac:dyDescent="0.3">
      <c r="A524" s="59">
        <v>45417</v>
      </c>
      <c r="B524" s="55">
        <v>15.16</v>
      </c>
      <c r="C524" s="55" t="s">
        <v>73</v>
      </c>
      <c r="D524" s="55" t="s">
        <v>43</v>
      </c>
      <c r="E524" s="60">
        <v>6500</v>
      </c>
      <c r="F524" s="60">
        <v>20200</v>
      </c>
      <c r="G524" s="60">
        <v>13700</v>
      </c>
    </row>
    <row r="525" spans="1:7" x14ac:dyDescent="0.3">
      <c r="A525" s="59">
        <v>45417</v>
      </c>
      <c r="B525" s="55">
        <v>15.18</v>
      </c>
      <c r="C525" s="55" t="s">
        <v>60</v>
      </c>
      <c r="D525" s="55" t="s">
        <v>41</v>
      </c>
      <c r="E525" s="60">
        <v>6100</v>
      </c>
      <c r="F525" s="60">
        <v>19900</v>
      </c>
      <c r="G525" s="60">
        <v>13800</v>
      </c>
    </row>
    <row r="526" spans="1:7" x14ac:dyDescent="0.3">
      <c r="A526" s="59">
        <v>45417</v>
      </c>
      <c r="B526" s="55">
        <v>15.25</v>
      </c>
      <c r="C526" s="55" t="s">
        <v>46</v>
      </c>
      <c r="D526" s="55" t="s">
        <v>41</v>
      </c>
      <c r="E526" s="60">
        <v>5900</v>
      </c>
      <c r="F526" s="60">
        <v>19850</v>
      </c>
      <c r="G526" s="60">
        <v>13950</v>
      </c>
    </row>
    <row r="527" spans="1:7" x14ac:dyDescent="0.3">
      <c r="A527" s="59">
        <v>45417</v>
      </c>
      <c r="B527" s="55">
        <v>15.29</v>
      </c>
      <c r="C527" s="55" t="s">
        <v>62</v>
      </c>
      <c r="D527" s="55" t="s">
        <v>41</v>
      </c>
      <c r="E527" s="60">
        <v>7200</v>
      </c>
      <c r="F527" s="60">
        <v>20950</v>
      </c>
      <c r="G527" s="60">
        <v>13750</v>
      </c>
    </row>
    <row r="528" spans="1:7" x14ac:dyDescent="0.3">
      <c r="A528" s="59">
        <v>45417</v>
      </c>
      <c r="B528" s="55">
        <v>15.35</v>
      </c>
      <c r="C528" s="55" t="s">
        <v>95</v>
      </c>
      <c r="D528" s="55" t="s">
        <v>41</v>
      </c>
      <c r="E528" s="60">
        <v>6450</v>
      </c>
      <c r="F528" s="60">
        <v>20150</v>
      </c>
      <c r="G528" s="60">
        <v>13700</v>
      </c>
    </row>
    <row r="529" spans="1:7" x14ac:dyDescent="0.3">
      <c r="A529" s="59">
        <v>45417</v>
      </c>
      <c r="B529" s="55">
        <v>16.03</v>
      </c>
      <c r="C529" s="55" t="s">
        <v>52</v>
      </c>
      <c r="D529" s="55" t="s">
        <v>41</v>
      </c>
      <c r="E529" s="60">
        <v>8250</v>
      </c>
      <c r="F529" s="60">
        <v>21950</v>
      </c>
      <c r="G529" s="60">
        <v>13700</v>
      </c>
    </row>
    <row r="530" spans="1:7" x14ac:dyDescent="0.3">
      <c r="A530" s="59">
        <v>45417</v>
      </c>
      <c r="B530" s="55">
        <v>16.2</v>
      </c>
      <c r="C530" s="55" t="s">
        <v>106</v>
      </c>
      <c r="D530" s="55" t="s">
        <v>41</v>
      </c>
      <c r="E530" s="60">
        <v>10600</v>
      </c>
      <c r="F530" s="60">
        <v>25300</v>
      </c>
      <c r="G530" s="60">
        <v>14700</v>
      </c>
    </row>
    <row r="531" spans="1:7" x14ac:dyDescent="0.3">
      <c r="A531" s="59">
        <v>45417</v>
      </c>
      <c r="B531" s="55">
        <v>16.22</v>
      </c>
      <c r="C531" s="55" t="s">
        <v>58</v>
      </c>
      <c r="D531" s="55" t="s">
        <v>41</v>
      </c>
      <c r="E531" s="60">
        <v>10950</v>
      </c>
      <c r="F531" s="60">
        <v>25000</v>
      </c>
      <c r="G531" s="60">
        <v>14050</v>
      </c>
    </row>
    <row r="532" spans="1:7" x14ac:dyDescent="0.3">
      <c r="A532" s="59">
        <v>45417</v>
      </c>
      <c r="B532" s="55">
        <v>16.22</v>
      </c>
      <c r="C532" s="55" t="s">
        <v>45</v>
      </c>
      <c r="D532" s="55" t="s">
        <v>41</v>
      </c>
      <c r="E532" s="60">
        <v>1450</v>
      </c>
      <c r="F532" s="60">
        <v>6500</v>
      </c>
      <c r="G532" s="60">
        <v>5050</v>
      </c>
    </row>
    <row r="533" spans="1:7" x14ac:dyDescent="0.3">
      <c r="A533" s="59">
        <v>45417</v>
      </c>
      <c r="B533" s="55">
        <v>16.3</v>
      </c>
      <c r="C533" s="55" t="s">
        <v>74</v>
      </c>
      <c r="D533" s="55" t="s">
        <v>41</v>
      </c>
      <c r="E533" s="60">
        <v>3400</v>
      </c>
      <c r="F533" s="60">
        <v>12900</v>
      </c>
      <c r="G533" s="60">
        <v>9500</v>
      </c>
    </row>
    <row r="534" spans="1:7" x14ac:dyDescent="0.3">
      <c r="A534" s="59">
        <v>45417</v>
      </c>
      <c r="B534" s="55">
        <v>16.32</v>
      </c>
      <c r="C534" s="55" t="s">
        <v>47</v>
      </c>
      <c r="D534" s="55" t="s">
        <v>41</v>
      </c>
      <c r="E534" s="60">
        <v>4850</v>
      </c>
      <c r="F534" s="60">
        <v>13900</v>
      </c>
      <c r="G534" s="60">
        <v>9050</v>
      </c>
    </row>
    <row r="535" spans="1:7" x14ac:dyDescent="0.3">
      <c r="A535" s="59">
        <v>45417</v>
      </c>
      <c r="B535" s="55">
        <v>16.399999999999999</v>
      </c>
      <c r="C535" s="55" t="s">
        <v>72</v>
      </c>
      <c r="D535" s="55" t="s">
        <v>41</v>
      </c>
      <c r="E535" s="60">
        <v>7600</v>
      </c>
      <c r="F535" s="60">
        <v>21450</v>
      </c>
      <c r="G535" s="60">
        <v>13850</v>
      </c>
    </row>
    <row r="536" spans="1:7" x14ac:dyDescent="0.3">
      <c r="A536" s="59">
        <v>45417</v>
      </c>
      <c r="B536" s="55">
        <v>16.420000000000002</v>
      </c>
      <c r="C536" s="55" t="s">
        <v>56</v>
      </c>
      <c r="D536" s="55" t="s">
        <v>41</v>
      </c>
      <c r="E536" s="60">
        <v>2400</v>
      </c>
      <c r="F536" s="60">
        <v>8550</v>
      </c>
      <c r="G536" s="60">
        <v>6150</v>
      </c>
    </row>
    <row r="537" spans="1:7" x14ac:dyDescent="0.3">
      <c r="A537" s="59">
        <v>45417</v>
      </c>
      <c r="B537" s="55">
        <v>18.3</v>
      </c>
      <c r="C537" s="55" t="s">
        <v>62</v>
      </c>
      <c r="D537" s="55" t="s">
        <v>41</v>
      </c>
      <c r="E537" s="60">
        <v>6350</v>
      </c>
      <c r="F537" s="60">
        <v>20000</v>
      </c>
      <c r="G537" s="60">
        <v>13650</v>
      </c>
    </row>
    <row r="538" spans="1:7" x14ac:dyDescent="0.3">
      <c r="A538" s="59">
        <v>45417</v>
      </c>
      <c r="B538" s="55">
        <v>18.32</v>
      </c>
      <c r="C538" s="55" t="s">
        <v>47</v>
      </c>
      <c r="D538" s="55" t="s">
        <v>41</v>
      </c>
      <c r="E538" s="60">
        <v>3500</v>
      </c>
      <c r="F538" s="60">
        <v>12550</v>
      </c>
      <c r="G538" s="60">
        <v>9050</v>
      </c>
    </row>
    <row r="539" spans="1:7" x14ac:dyDescent="0.3">
      <c r="A539" s="59">
        <v>45417</v>
      </c>
      <c r="B539" s="55">
        <v>19.3</v>
      </c>
      <c r="C539" s="55" t="s">
        <v>66</v>
      </c>
      <c r="D539" s="55" t="s">
        <v>41</v>
      </c>
      <c r="E539" s="60">
        <v>8900</v>
      </c>
      <c r="F539" s="60">
        <v>25500</v>
      </c>
      <c r="G539" s="60">
        <v>16600</v>
      </c>
    </row>
    <row r="540" spans="1:7" x14ac:dyDescent="0.3">
      <c r="A540" s="59">
        <v>45417</v>
      </c>
      <c r="B540" s="55">
        <v>19.46</v>
      </c>
      <c r="C540" s="55" t="s">
        <v>61</v>
      </c>
      <c r="D540" s="55" t="s">
        <v>43</v>
      </c>
      <c r="E540" s="60">
        <v>9600</v>
      </c>
      <c r="F540" s="60">
        <v>25450</v>
      </c>
      <c r="G540" s="60">
        <v>15850</v>
      </c>
    </row>
    <row r="541" spans="1:7" x14ac:dyDescent="0.3">
      <c r="A541" s="59">
        <v>45418</v>
      </c>
      <c r="B541" s="55">
        <v>7.2</v>
      </c>
      <c r="C541" s="55" t="s">
        <v>40</v>
      </c>
      <c r="D541" s="55" t="s">
        <v>41</v>
      </c>
      <c r="E541" s="60">
        <v>1550</v>
      </c>
      <c r="F541" s="60">
        <v>8500</v>
      </c>
      <c r="G541" s="60">
        <v>6950</v>
      </c>
    </row>
    <row r="542" spans="1:7" x14ac:dyDescent="0.3">
      <c r="A542" s="59">
        <v>45418</v>
      </c>
      <c r="B542" s="55">
        <v>8.1</v>
      </c>
      <c r="C542" s="55" t="s">
        <v>45</v>
      </c>
      <c r="D542" s="55" t="s">
        <v>41</v>
      </c>
      <c r="E542" s="60">
        <v>2950</v>
      </c>
      <c r="F542" s="60">
        <v>8100</v>
      </c>
      <c r="G542" s="60">
        <v>5150</v>
      </c>
    </row>
    <row r="543" spans="1:7" x14ac:dyDescent="0.3">
      <c r="A543" s="59">
        <v>45418</v>
      </c>
      <c r="B543" s="55">
        <v>8.1999999999999993</v>
      </c>
      <c r="C543" s="55" t="s">
        <v>47</v>
      </c>
      <c r="D543" s="55" t="s">
        <v>41</v>
      </c>
      <c r="E543" s="60">
        <v>2100</v>
      </c>
      <c r="F543" s="60">
        <v>11150</v>
      </c>
      <c r="G543" s="60">
        <v>9050</v>
      </c>
    </row>
    <row r="544" spans="1:7" x14ac:dyDescent="0.3">
      <c r="A544" s="59">
        <v>45418</v>
      </c>
      <c r="B544" s="55">
        <v>8.4</v>
      </c>
      <c r="C544" s="55" t="s">
        <v>40</v>
      </c>
      <c r="D544" s="55" t="s">
        <v>41</v>
      </c>
      <c r="E544" s="60">
        <v>1400</v>
      </c>
      <c r="F544" s="60">
        <v>7900</v>
      </c>
      <c r="G544" s="60">
        <v>6500</v>
      </c>
    </row>
    <row r="545" spans="1:7" x14ac:dyDescent="0.3">
      <c r="A545" s="59">
        <v>45418</v>
      </c>
      <c r="B545" s="55">
        <v>9.1</v>
      </c>
      <c r="C545" s="55" t="s">
        <v>46</v>
      </c>
      <c r="D545" s="55" t="s">
        <v>41</v>
      </c>
      <c r="E545" s="60">
        <v>8350</v>
      </c>
      <c r="F545" s="60">
        <v>22300</v>
      </c>
      <c r="G545" s="60">
        <v>13950</v>
      </c>
    </row>
    <row r="546" spans="1:7" x14ac:dyDescent="0.3">
      <c r="A546" s="59">
        <v>45418</v>
      </c>
      <c r="B546" s="55">
        <v>9.3000000000000007</v>
      </c>
      <c r="C546" s="55" t="s">
        <v>44</v>
      </c>
      <c r="D546" s="55" t="s">
        <v>41</v>
      </c>
      <c r="E546" s="60">
        <v>3600</v>
      </c>
      <c r="F546" s="60">
        <v>9100</v>
      </c>
      <c r="G546" s="60">
        <v>5500</v>
      </c>
    </row>
    <row r="547" spans="1:7" x14ac:dyDescent="0.3">
      <c r="A547" s="59">
        <v>45418</v>
      </c>
      <c r="B547" s="55">
        <v>9.5</v>
      </c>
      <c r="C547" s="55" t="s">
        <v>56</v>
      </c>
      <c r="D547" s="55" t="s">
        <v>41</v>
      </c>
      <c r="E547" s="60">
        <v>2550</v>
      </c>
      <c r="F547" s="60">
        <v>8700</v>
      </c>
      <c r="G547" s="60">
        <v>6150</v>
      </c>
    </row>
    <row r="548" spans="1:7" x14ac:dyDescent="0.3">
      <c r="A548" s="59">
        <v>45418</v>
      </c>
      <c r="B548" s="55">
        <v>9.5</v>
      </c>
      <c r="C548" s="55" t="s">
        <v>73</v>
      </c>
      <c r="D548" s="55" t="s">
        <v>43</v>
      </c>
      <c r="E548" s="60">
        <v>9150</v>
      </c>
      <c r="F548" s="60">
        <v>22850</v>
      </c>
      <c r="G548" s="60">
        <v>13700</v>
      </c>
    </row>
    <row r="549" spans="1:7" x14ac:dyDescent="0.3">
      <c r="A549" s="59">
        <v>45418</v>
      </c>
      <c r="B549" s="55">
        <v>9.5</v>
      </c>
      <c r="C549" s="55" t="s">
        <v>45</v>
      </c>
      <c r="D549" s="55" t="s">
        <v>41</v>
      </c>
      <c r="E549" s="60">
        <v>2450</v>
      </c>
      <c r="F549" s="60">
        <v>7600</v>
      </c>
      <c r="G549" s="60">
        <v>5150</v>
      </c>
    </row>
    <row r="550" spans="1:7" x14ac:dyDescent="0.3">
      <c r="A550" s="59">
        <v>45418</v>
      </c>
      <c r="B550" s="55">
        <v>10</v>
      </c>
      <c r="C550" s="55" t="s">
        <v>108</v>
      </c>
      <c r="D550" s="55" t="s">
        <v>41</v>
      </c>
      <c r="E550" s="60">
        <v>8100</v>
      </c>
      <c r="F550" s="60">
        <v>22550</v>
      </c>
      <c r="G550" s="60">
        <v>14450</v>
      </c>
    </row>
    <row r="551" spans="1:7" x14ac:dyDescent="0.3">
      <c r="A551" s="59">
        <v>45418</v>
      </c>
      <c r="B551" s="55">
        <v>10.1</v>
      </c>
      <c r="C551" s="55" t="s">
        <v>40</v>
      </c>
      <c r="D551" s="55" t="s">
        <v>41</v>
      </c>
      <c r="E551" s="60">
        <v>1300</v>
      </c>
      <c r="F551" s="60">
        <v>8050</v>
      </c>
      <c r="G551" s="60">
        <v>6750</v>
      </c>
    </row>
    <row r="552" spans="1:7" x14ac:dyDescent="0.3">
      <c r="A552" s="59">
        <v>45418</v>
      </c>
      <c r="B552" s="55">
        <v>10.1</v>
      </c>
      <c r="C552" s="55" t="s">
        <v>47</v>
      </c>
      <c r="D552" s="55" t="s">
        <v>41</v>
      </c>
      <c r="E552" s="60">
        <v>2900</v>
      </c>
      <c r="F552" s="60">
        <v>12000</v>
      </c>
      <c r="G552" s="60">
        <v>9100</v>
      </c>
    </row>
    <row r="553" spans="1:7" x14ac:dyDescent="0.3">
      <c r="A553" s="59">
        <v>45418</v>
      </c>
      <c r="B553" s="55">
        <v>10.1</v>
      </c>
      <c r="C553" s="55" t="s">
        <v>74</v>
      </c>
      <c r="D553" s="55" t="s">
        <v>41</v>
      </c>
      <c r="E553" s="60">
        <v>2400</v>
      </c>
      <c r="F553" s="60">
        <v>11900</v>
      </c>
      <c r="G553" s="60">
        <v>9500</v>
      </c>
    </row>
    <row r="554" spans="1:7" x14ac:dyDescent="0.3">
      <c r="A554" s="59">
        <v>45418</v>
      </c>
      <c r="B554" s="55">
        <v>10.199999999999999</v>
      </c>
      <c r="C554" s="55" t="s">
        <v>85</v>
      </c>
      <c r="D554" s="55" t="s">
        <v>43</v>
      </c>
      <c r="E554" s="60">
        <v>7800</v>
      </c>
      <c r="F554" s="60">
        <v>20000</v>
      </c>
      <c r="G554" s="60">
        <v>12200</v>
      </c>
    </row>
    <row r="555" spans="1:7" x14ac:dyDescent="0.3">
      <c r="A555" s="59">
        <v>45418</v>
      </c>
      <c r="B555" s="55">
        <v>10.199999999999999</v>
      </c>
      <c r="C555" s="55" t="s">
        <v>42</v>
      </c>
      <c r="D555" s="55" t="s">
        <v>43</v>
      </c>
      <c r="E555" s="60">
        <v>11250</v>
      </c>
      <c r="F555" s="60">
        <v>27050</v>
      </c>
      <c r="G555" s="60">
        <v>15800</v>
      </c>
    </row>
    <row r="556" spans="1:7" x14ac:dyDescent="0.3">
      <c r="A556" s="59">
        <v>45418</v>
      </c>
      <c r="B556" s="55">
        <v>10.199999999999999</v>
      </c>
      <c r="C556" s="55" t="s">
        <v>84</v>
      </c>
      <c r="D556" s="55" t="s">
        <v>43</v>
      </c>
      <c r="E556" s="60">
        <v>8050</v>
      </c>
      <c r="F556" s="60">
        <v>21700</v>
      </c>
      <c r="G556" s="60">
        <v>13650</v>
      </c>
    </row>
    <row r="557" spans="1:7" x14ac:dyDescent="0.3">
      <c r="A557" s="59">
        <v>45418</v>
      </c>
      <c r="B557" s="55">
        <v>10.199999999999999</v>
      </c>
      <c r="C557" s="55" t="s">
        <v>117</v>
      </c>
      <c r="D557" s="55" t="s">
        <v>43</v>
      </c>
      <c r="E557" s="60">
        <v>2750</v>
      </c>
      <c r="F557" s="60">
        <v>18450</v>
      </c>
      <c r="G557" s="60">
        <v>15700</v>
      </c>
    </row>
    <row r="558" spans="1:7" x14ac:dyDescent="0.3">
      <c r="A558" s="59">
        <v>45418</v>
      </c>
      <c r="B558" s="55">
        <v>10.3</v>
      </c>
      <c r="C558" s="55" t="s">
        <v>106</v>
      </c>
      <c r="D558" s="55" t="s">
        <v>41</v>
      </c>
      <c r="E558" s="60">
        <v>10000</v>
      </c>
      <c r="F558" s="60">
        <v>24700</v>
      </c>
      <c r="G558" s="60">
        <v>14700</v>
      </c>
    </row>
    <row r="559" spans="1:7" x14ac:dyDescent="0.3">
      <c r="A559" s="59">
        <v>45418</v>
      </c>
      <c r="B559" s="55">
        <v>10.4</v>
      </c>
      <c r="C559" s="55" t="s">
        <v>50</v>
      </c>
      <c r="D559" s="55" t="s">
        <v>43</v>
      </c>
      <c r="E559" s="60">
        <v>7650</v>
      </c>
      <c r="F559" s="60">
        <v>21500</v>
      </c>
      <c r="G559" s="60">
        <v>13850</v>
      </c>
    </row>
    <row r="560" spans="1:7" x14ac:dyDescent="0.3">
      <c r="A560" s="59">
        <v>45418</v>
      </c>
      <c r="B560" s="55">
        <v>10.4</v>
      </c>
      <c r="C560" s="55" t="s">
        <v>135</v>
      </c>
      <c r="D560" s="55" t="s">
        <v>43</v>
      </c>
      <c r="E560" s="60">
        <v>2600</v>
      </c>
      <c r="F560" s="60">
        <v>9700</v>
      </c>
      <c r="G560" s="60">
        <v>7100</v>
      </c>
    </row>
    <row r="561" spans="1:7" x14ac:dyDescent="0.3">
      <c r="A561" s="59">
        <v>45418</v>
      </c>
      <c r="B561" s="55">
        <v>10.4</v>
      </c>
      <c r="C561" s="55" t="s">
        <v>44</v>
      </c>
      <c r="D561" s="55" t="s">
        <v>41</v>
      </c>
      <c r="E561" s="60">
        <v>2850</v>
      </c>
      <c r="F561" s="60">
        <v>8200</v>
      </c>
      <c r="G561" s="60">
        <v>5350</v>
      </c>
    </row>
    <row r="562" spans="1:7" x14ac:dyDescent="0.3">
      <c r="A562" s="59">
        <v>45418</v>
      </c>
      <c r="B562" s="55">
        <v>10.5</v>
      </c>
      <c r="C562" s="55" t="s">
        <v>71</v>
      </c>
      <c r="D562" s="55" t="s">
        <v>43</v>
      </c>
      <c r="E562" s="60">
        <v>8350</v>
      </c>
      <c r="F562" s="60">
        <v>20400</v>
      </c>
      <c r="G562" s="60">
        <v>12050</v>
      </c>
    </row>
    <row r="563" spans="1:7" x14ac:dyDescent="0.3">
      <c r="A563" s="59">
        <v>45418</v>
      </c>
      <c r="B563" s="55">
        <v>10.5</v>
      </c>
      <c r="C563" s="55" t="s">
        <v>112</v>
      </c>
      <c r="D563" s="55" t="s">
        <v>43</v>
      </c>
      <c r="E563" s="60">
        <v>5050</v>
      </c>
      <c r="F563" s="60">
        <v>13500</v>
      </c>
      <c r="G563" s="60">
        <v>8450</v>
      </c>
    </row>
    <row r="564" spans="1:7" x14ac:dyDescent="0.3">
      <c r="A564" s="59">
        <v>45418</v>
      </c>
      <c r="B564" s="55">
        <v>11</v>
      </c>
      <c r="C564" s="55" t="s">
        <v>86</v>
      </c>
      <c r="D564" s="55" t="s">
        <v>43</v>
      </c>
      <c r="E564" s="60">
        <v>8300</v>
      </c>
      <c r="F564" s="60">
        <v>20800</v>
      </c>
      <c r="G564" s="60">
        <v>12500</v>
      </c>
    </row>
    <row r="565" spans="1:7" x14ac:dyDescent="0.3">
      <c r="A565" s="59">
        <v>45418</v>
      </c>
      <c r="B565" s="55">
        <v>11</v>
      </c>
      <c r="C565" s="55" t="s">
        <v>60</v>
      </c>
      <c r="D565" s="55" t="s">
        <v>41</v>
      </c>
      <c r="E565" s="60">
        <v>9050</v>
      </c>
      <c r="F565" s="60">
        <v>22800</v>
      </c>
      <c r="G565" s="60">
        <v>13750</v>
      </c>
    </row>
    <row r="566" spans="1:7" x14ac:dyDescent="0.3">
      <c r="A566" s="59">
        <v>45418</v>
      </c>
      <c r="B566" s="55">
        <v>11.1</v>
      </c>
      <c r="C566" s="55" t="s">
        <v>51</v>
      </c>
      <c r="D566" s="55" t="s">
        <v>48</v>
      </c>
      <c r="E566" s="60">
        <v>7650</v>
      </c>
      <c r="F566" s="60">
        <v>19700</v>
      </c>
      <c r="G566" s="60">
        <v>12050</v>
      </c>
    </row>
    <row r="567" spans="1:7" x14ac:dyDescent="0.3">
      <c r="A567" s="59">
        <v>45418</v>
      </c>
      <c r="B567" s="55">
        <v>11.2</v>
      </c>
      <c r="C567" s="55" t="s">
        <v>53</v>
      </c>
      <c r="D567" s="55" t="s">
        <v>43</v>
      </c>
      <c r="E567" s="60">
        <v>7350</v>
      </c>
      <c r="F567" s="60">
        <v>19750</v>
      </c>
      <c r="G567" s="60">
        <v>12400</v>
      </c>
    </row>
    <row r="568" spans="1:7" x14ac:dyDescent="0.3">
      <c r="A568" s="59">
        <v>45418</v>
      </c>
      <c r="B568" s="55">
        <v>11.3</v>
      </c>
      <c r="C568" s="55" t="s">
        <v>104</v>
      </c>
      <c r="D568" s="55" t="s">
        <v>43</v>
      </c>
      <c r="E568" s="60">
        <v>8800</v>
      </c>
      <c r="F568" s="60">
        <v>22750</v>
      </c>
      <c r="G568" s="60">
        <v>13950</v>
      </c>
    </row>
    <row r="569" spans="1:7" x14ac:dyDescent="0.3">
      <c r="A569" s="59">
        <v>45418</v>
      </c>
      <c r="B569" s="55">
        <v>11.3</v>
      </c>
      <c r="C569" s="55" t="s">
        <v>113</v>
      </c>
      <c r="D569" s="55" t="s">
        <v>43</v>
      </c>
      <c r="E569" s="60">
        <v>2400</v>
      </c>
      <c r="F569" s="60">
        <v>10550</v>
      </c>
      <c r="G569" s="60">
        <v>8150</v>
      </c>
    </row>
    <row r="570" spans="1:7" x14ac:dyDescent="0.3">
      <c r="A570" s="59">
        <v>45418</v>
      </c>
      <c r="B570" s="55">
        <v>11.3</v>
      </c>
      <c r="C570" s="55" t="s">
        <v>99</v>
      </c>
      <c r="D570" s="55" t="s">
        <v>43</v>
      </c>
      <c r="E570" s="60">
        <v>8200</v>
      </c>
      <c r="F570" s="60">
        <v>21050</v>
      </c>
      <c r="G570" s="60">
        <v>12850</v>
      </c>
    </row>
    <row r="571" spans="1:7" x14ac:dyDescent="0.3">
      <c r="A571" s="59">
        <v>45418</v>
      </c>
      <c r="B571" s="55">
        <v>11.3</v>
      </c>
      <c r="C571" s="55" t="s">
        <v>49</v>
      </c>
      <c r="D571" s="55" t="s">
        <v>41</v>
      </c>
      <c r="E571" s="60">
        <v>1450</v>
      </c>
      <c r="F571" s="60">
        <v>13100</v>
      </c>
      <c r="G571" s="60">
        <v>11650</v>
      </c>
    </row>
    <row r="572" spans="1:7" x14ac:dyDescent="0.3">
      <c r="A572" s="59">
        <v>45418</v>
      </c>
      <c r="B572" s="55">
        <v>11.3</v>
      </c>
      <c r="C572" s="55" t="s">
        <v>45</v>
      </c>
      <c r="D572" s="55" t="s">
        <v>41</v>
      </c>
      <c r="E572" s="60">
        <v>4000</v>
      </c>
      <c r="F572" s="60">
        <v>9100</v>
      </c>
      <c r="G572" s="60">
        <v>5100</v>
      </c>
    </row>
    <row r="573" spans="1:7" x14ac:dyDescent="0.3">
      <c r="A573" s="59">
        <v>45418</v>
      </c>
      <c r="B573" s="55">
        <v>11.3</v>
      </c>
      <c r="C573" s="55" t="s">
        <v>40</v>
      </c>
      <c r="D573" s="55" t="s">
        <v>41</v>
      </c>
      <c r="E573" s="60">
        <v>2600</v>
      </c>
      <c r="F573" s="60">
        <v>9550</v>
      </c>
      <c r="G573" s="60">
        <v>6950</v>
      </c>
    </row>
    <row r="574" spans="1:7" x14ac:dyDescent="0.3">
      <c r="A574" s="59">
        <v>45418</v>
      </c>
      <c r="B574" s="55">
        <v>11.4</v>
      </c>
      <c r="C574" s="55" t="s">
        <v>57</v>
      </c>
      <c r="D574" s="55" t="s">
        <v>41</v>
      </c>
      <c r="E574" s="60">
        <v>8100</v>
      </c>
      <c r="F574" s="60">
        <v>21950</v>
      </c>
      <c r="G574" s="60">
        <v>13850</v>
      </c>
    </row>
    <row r="575" spans="1:7" x14ac:dyDescent="0.3">
      <c r="A575" s="59">
        <v>45418</v>
      </c>
      <c r="B575" s="55">
        <v>11.4</v>
      </c>
      <c r="C575" s="55" t="s">
        <v>69</v>
      </c>
      <c r="D575" s="55" t="s">
        <v>43</v>
      </c>
      <c r="E575" s="60">
        <v>10750</v>
      </c>
      <c r="F575" s="60">
        <v>26500</v>
      </c>
      <c r="G575" s="60">
        <v>15750</v>
      </c>
    </row>
    <row r="576" spans="1:7" x14ac:dyDescent="0.3">
      <c r="A576" s="59">
        <v>45418</v>
      </c>
      <c r="B576" s="55">
        <v>11.5</v>
      </c>
      <c r="C576" s="55" t="s">
        <v>47</v>
      </c>
      <c r="D576" s="55" t="s">
        <v>41</v>
      </c>
      <c r="E576" s="60">
        <v>5400</v>
      </c>
      <c r="F576" s="60">
        <v>14250</v>
      </c>
      <c r="G576" s="60">
        <v>8850</v>
      </c>
    </row>
    <row r="577" spans="1:7" x14ac:dyDescent="0.3">
      <c r="A577" s="59">
        <v>45418</v>
      </c>
      <c r="B577" s="55">
        <v>11.5</v>
      </c>
      <c r="C577" s="55" t="s">
        <v>72</v>
      </c>
      <c r="D577" s="55" t="s">
        <v>41</v>
      </c>
      <c r="E577" s="60">
        <v>9050</v>
      </c>
      <c r="F577" s="60">
        <v>22850</v>
      </c>
      <c r="G577" s="60">
        <v>13800</v>
      </c>
    </row>
    <row r="578" spans="1:7" x14ac:dyDescent="0.3">
      <c r="A578" s="59">
        <v>45418</v>
      </c>
      <c r="B578" s="55">
        <v>11.5</v>
      </c>
      <c r="C578" s="55" t="s">
        <v>46</v>
      </c>
      <c r="D578" s="55" t="s">
        <v>41</v>
      </c>
      <c r="E578" s="60">
        <v>6950</v>
      </c>
      <c r="F578" s="60">
        <v>20850</v>
      </c>
      <c r="G578" s="60">
        <v>13900</v>
      </c>
    </row>
    <row r="579" spans="1:7" x14ac:dyDescent="0.3">
      <c r="A579" s="59">
        <v>45418</v>
      </c>
      <c r="B579" s="55">
        <v>12</v>
      </c>
      <c r="C579" s="55" t="s">
        <v>117</v>
      </c>
      <c r="D579" s="55" t="s">
        <v>43</v>
      </c>
      <c r="E579" s="60">
        <v>12750</v>
      </c>
      <c r="F579" s="60">
        <v>28300</v>
      </c>
      <c r="G579" s="60">
        <v>15550</v>
      </c>
    </row>
    <row r="580" spans="1:7" x14ac:dyDescent="0.3">
      <c r="A580" s="59">
        <v>45418</v>
      </c>
      <c r="B580" s="55">
        <v>12</v>
      </c>
      <c r="C580" s="55" t="s">
        <v>116</v>
      </c>
      <c r="D580" s="55" t="s">
        <v>48</v>
      </c>
      <c r="E580" s="60">
        <v>9800</v>
      </c>
      <c r="F580" s="60">
        <v>21950</v>
      </c>
      <c r="G580" s="60">
        <v>12150</v>
      </c>
    </row>
    <row r="581" spans="1:7" x14ac:dyDescent="0.3">
      <c r="A581" s="59">
        <v>45418</v>
      </c>
      <c r="B581" s="55">
        <v>12.1</v>
      </c>
      <c r="C581" s="55" t="s">
        <v>54</v>
      </c>
      <c r="D581" s="55" t="s">
        <v>55</v>
      </c>
      <c r="E581" s="60">
        <v>1650</v>
      </c>
      <c r="F581" s="60">
        <v>4400</v>
      </c>
      <c r="G581" s="60">
        <v>2750</v>
      </c>
    </row>
    <row r="582" spans="1:7" x14ac:dyDescent="0.3">
      <c r="A582" s="59">
        <v>45418</v>
      </c>
      <c r="B582" s="55">
        <v>12.2</v>
      </c>
      <c r="C582" s="55" t="s">
        <v>52</v>
      </c>
      <c r="D582" s="55" t="s">
        <v>41</v>
      </c>
      <c r="E582" s="60">
        <v>8750</v>
      </c>
      <c r="F582" s="60">
        <v>22500</v>
      </c>
      <c r="G582" s="60">
        <v>13750</v>
      </c>
    </row>
    <row r="583" spans="1:7" x14ac:dyDescent="0.3">
      <c r="A583" s="59">
        <v>45418</v>
      </c>
      <c r="B583" s="55">
        <v>12.2</v>
      </c>
      <c r="C583" s="55" t="s">
        <v>44</v>
      </c>
      <c r="D583" s="55" t="s">
        <v>41</v>
      </c>
      <c r="E583" s="60">
        <v>1700</v>
      </c>
      <c r="F583" s="60">
        <v>7200</v>
      </c>
      <c r="G583" s="60">
        <v>5500</v>
      </c>
    </row>
    <row r="584" spans="1:7" x14ac:dyDescent="0.3">
      <c r="A584" s="59">
        <v>45418</v>
      </c>
      <c r="B584" s="55">
        <v>12.2</v>
      </c>
      <c r="C584" s="55" t="s">
        <v>58</v>
      </c>
      <c r="D584" s="55" t="s">
        <v>41</v>
      </c>
      <c r="E584" s="60">
        <v>9900</v>
      </c>
      <c r="F584" s="60">
        <v>23950</v>
      </c>
      <c r="G584" s="60">
        <v>14050</v>
      </c>
    </row>
    <row r="585" spans="1:7" x14ac:dyDescent="0.3">
      <c r="A585" s="59">
        <v>45418</v>
      </c>
      <c r="B585" s="55">
        <v>12.2</v>
      </c>
      <c r="C585" s="55" t="s">
        <v>70</v>
      </c>
      <c r="D585" s="55" t="s">
        <v>41</v>
      </c>
      <c r="E585" s="60">
        <v>10300</v>
      </c>
      <c r="F585" s="60">
        <v>24000</v>
      </c>
      <c r="G585" s="60">
        <v>13700</v>
      </c>
    </row>
    <row r="586" spans="1:7" x14ac:dyDescent="0.3">
      <c r="A586" s="59">
        <v>45418</v>
      </c>
      <c r="B586" s="55">
        <v>12.3</v>
      </c>
      <c r="C586" s="55" t="s">
        <v>128</v>
      </c>
      <c r="D586" s="55" t="s">
        <v>55</v>
      </c>
      <c r="E586" s="60">
        <v>2000</v>
      </c>
      <c r="F586" s="60">
        <v>4500</v>
      </c>
      <c r="G586" s="60">
        <v>2500</v>
      </c>
    </row>
    <row r="587" spans="1:7" x14ac:dyDescent="0.3">
      <c r="A587" s="59">
        <v>45418</v>
      </c>
      <c r="B587" s="55">
        <v>12.4</v>
      </c>
      <c r="C587" s="55" t="s">
        <v>74</v>
      </c>
      <c r="D587" s="55" t="s">
        <v>41</v>
      </c>
      <c r="E587" s="60">
        <v>550</v>
      </c>
      <c r="F587" s="60">
        <v>9700</v>
      </c>
      <c r="G587" s="60">
        <v>9150</v>
      </c>
    </row>
    <row r="588" spans="1:7" x14ac:dyDescent="0.3">
      <c r="A588" s="59">
        <v>45418</v>
      </c>
      <c r="B588" s="55">
        <v>12.4</v>
      </c>
      <c r="C588" s="55" t="s">
        <v>108</v>
      </c>
      <c r="D588" s="55" t="s">
        <v>41</v>
      </c>
      <c r="E588" s="60">
        <v>6850</v>
      </c>
      <c r="F588" s="60">
        <v>21250</v>
      </c>
      <c r="G588" s="60">
        <v>14400</v>
      </c>
    </row>
    <row r="589" spans="1:7" x14ac:dyDescent="0.3">
      <c r="A589" s="59">
        <v>45418</v>
      </c>
      <c r="B589" s="55">
        <v>12.4</v>
      </c>
      <c r="C589" s="55" t="s">
        <v>98</v>
      </c>
      <c r="D589" s="55" t="s">
        <v>43</v>
      </c>
      <c r="E589" s="60">
        <v>9700</v>
      </c>
      <c r="F589" s="60">
        <v>23450</v>
      </c>
      <c r="G589" s="60">
        <v>13750</v>
      </c>
    </row>
    <row r="590" spans="1:7" x14ac:dyDescent="0.3">
      <c r="A590" s="59">
        <v>45418</v>
      </c>
      <c r="B590" s="55">
        <v>12.4</v>
      </c>
      <c r="C590" s="55" t="s">
        <v>64</v>
      </c>
      <c r="D590" s="55" t="s">
        <v>43</v>
      </c>
      <c r="E590" s="60">
        <v>11700</v>
      </c>
      <c r="F590" s="60">
        <v>27500</v>
      </c>
      <c r="G590" s="60">
        <v>15800</v>
      </c>
    </row>
    <row r="591" spans="1:7" x14ac:dyDescent="0.3">
      <c r="A591" s="59">
        <v>45418</v>
      </c>
      <c r="B591" s="55">
        <v>13</v>
      </c>
      <c r="C591" s="55" t="s">
        <v>40</v>
      </c>
      <c r="D591" s="55" t="s">
        <v>41</v>
      </c>
      <c r="E591" s="60">
        <v>550</v>
      </c>
      <c r="F591" s="60">
        <v>7100</v>
      </c>
      <c r="G591" s="60">
        <v>6550</v>
      </c>
    </row>
    <row r="592" spans="1:7" x14ac:dyDescent="0.3">
      <c r="A592" s="59">
        <v>45418</v>
      </c>
      <c r="B592" s="55">
        <v>13</v>
      </c>
      <c r="C592" s="55" t="s">
        <v>130</v>
      </c>
      <c r="D592" s="55" t="s">
        <v>55</v>
      </c>
      <c r="E592" s="60">
        <v>1250</v>
      </c>
      <c r="F592" s="60">
        <v>4450</v>
      </c>
      <c r="G592" s="60">
        <v>3200</v>
      </c>
    </row>
    <row r="593" spans="1:7" x14ac:dyDescent="0.3">
      <c r="A593" s="59">
        <v>45418</v>
      </c>
      <c r="B593" s="55">
        <v>13.2</v>
      </c>
      <c r="C593" s="55" t="s">
        <v>135</v>
      </c>
      <c r="D593" s="55" t="s">
        <v>43</v>
      </c>
      <c r="E593" s="60">
        <v>2700</v>
      </c>
      <c r="F593" s="60">
        <v>9800</v>
      </c>
      <c r="G593" s="60">
        <v>7100</v>
      </c>
    </row>
    <row r="594" spans="1:7" x14ac:dyDescent="0.3">
      <c r="A594" s="59">
        <v>45418</v>
      </c>
      <c r="B594" s="55">
        <v>13.2</v>
      </c>
      <c r="C594" s="55" t="s">
        <v>95</v>
      </c>
      <c r="D594" s="55" t="s">
        <v>41</v>
      </c>
      <c r="E594" s="60">
        <v>9100</v>
      </c>
      <c r="F594" s="60">
        <v>22850</v>
      </c>
      <c r="G594" s="60">
        <v>13750</v>
      </c>
    </row>
    <row r="595" spans="1:7" x14ac:dyDescent="0.3">
      <c r="A595" s="59">
        <v>45418</v>
      </c>
      <c r="B595" s="55">
        <v>13.2</v>
      </c>
      <c r="C595" s="55" t="s">
        <v>56</v>
      </c>
      <c r="D595" s="55" t="s">
        <v>41</v>
      </c>
      <c r="E595" s="60">
        <v>1550</v>
      </c>
      <c r="F595" s="60">
        <v>7650</v>
      </c>
      <c r="G595" s="60">
        <v>6100</v>
      </c>
    </row>
    <row r="596" spans="1:7" x14ac:dyDescent="0.3">
      <c r="A596" s="59">
        <v>45418</v>
      </c>
      <c r="B596" s="55">
        <v>13.3</v>
      </c>
      <c r="C596" s="55" t="s">
        <v>122</v>
      </c>
      <c r="D596" s="55" t="s">
        <v>55</v>
      </c>
      <c r="E596" s="60">
        <v>1150</v>
      </c>
      <c r="F596" s="60">
        <v>4350</v>
      </c>
      <c r="G596" s="60">
        <v>3200</v>
      </c>
    </row>
    <row r="597" spans="1:7" x14ac:dyDescent="0.3">
      <c r="A597" s="59">
        <v>45418</v>
      </c>
      <c r="B597" s="55">
        <v>13.4</v>
      </c>
      <c r="C597" s="55" t="s">
        <v>129</v>
      </c>
      <c r="D597" s="55" t="s">
        <v>55</v>
      </c>
      <c r="E597" s="60">
        <v>1800</v>
      </c>
      <c r="F597" s="60">
        <v>5550</v>
      </c>
      <c r="G597" s="60">
        <v>3750</v>
      </c>
    </row>
    <row r="598" spans="1:7" x14ac:dyDescent="0.3">
      <c r="A598" s="59">
        <v>45418</v>
      </c>
      <c r="B598" s="55">
        <v>13.3</v>
      </c>
      <c r="C598" s="55" t="s">
        <v>59</v>
      </c>
      <c r="D598" s="55" t="s">
        <v>48</v>
      </c>
      <c r="E598" s="60">
        <v>13000</v>
      </c>
      <c r="F598" s="60">
        <v>27900</v>
      </c>
      <c r="G598" s="60">
        <v>14900</v>
      </c>
    </row>
    <row r="599" spans="1:7" x14ac:dyDescent="0.3">
      <c r="A599" s="59">
        <v>45418</v>
      </c>
      <c r="B599" s="55">
        <v>13.4</v>
      </c>
      <c r="C599" s="55" t="s">
        <v>47</v>
      </c>
      <c r="D599" s="55" t="s">
        <v>41</v>
      </c>
      <c r="E599" s="60">
        <v>2750</v>
      </c>
      <c r="F599" s="60">
        <v>11750</v>
      </c>
      <c r="G599" s="60">
        <v>9000</v>
      </c>
    </row>
    <row r="600" spans="1:7" x14ac:dyDescent="0.3">
      <c r="A600" s="59">
        <v>45418</v>
      </c>
      <c r="B600" s="55">
        <v>13.4</v>
      </c>
      <c r="C600" s="55" t="s">
        <v>134</v>
      </c>
      <c r="D600" s="55" t="s">
        <v>55</v>
      </c>
      <c r="E600" s="60">
        <v>1400</v>
      </c>
      <c r="F600" s="60">
        <v>4050</v>
      </c>
      <c r="G600" s="60">
        <v>2650</v>
      </c>
    </row>
    <row r="601" spans="1:7" x14ac:dyDescent="0.3">
      <c r="A601" s="59">
        <v>45418</v>
      </c>
      <c r="B601" s="55">
        <v>13.4</v>
      </c>
      <c r="C601" s="55" t="s">
        <v>44</v>
      </c>
      <c r="D601" s="55" t="s">
        <v>41</v>
      </c>
      <c r="E601" s="60">
        <v>1000</v>
      </c>
      <c r="F601" s="60">
        <v>6500</v>
      </c>
      <c r="G601" s="60">
        <v>5500</v>
      </c>
    </row>
    <row r="602" spans="1:7" x14ac:dyDescent="0.3">
      <c r="A602" s="59">
        <v>45418</v>
      </c>
      <c r="B602" s="55">
        <v>13.5</v>
      </c>
      <c r="C602" s="55" t="s">
        <v>40</v>
      </c>
      <c r="D602" s="55" t="s">
        <v>41</v>
      </c>
      <c r="E602" s="60">
        <v>100</v>
      </c>
      <c r="F602" s="60">
        <v>6800</v>
      </c>
      <c r="G602" s="60">
        <v>6700</v>
      </c>
    </row>
    <row r="603" spans="1:7" x14ac:dyDescent="0.3">
      <c r="A603" s="59">
        <v>45418</v>
      </c>
      <c r="B603" s="55">
        <v>13.5</v>
      </c>
      <c r="C603" s="55" t="s">
        <v>66</v>
      </c>
      <c r="D603" s="55" t="s">
        <v>41</v>
      </c>
      <c r="E603" s="60">
        <v>10150</v>
      </c>
      <c r="F603" s="60">
        <v>26800</v>
      </c>
      <c r="G603" s="60">
        <v>16650</v>
      </c>
    </row>
    <row r="604" spans="1:7" x14ac:dyDescent="0.3">
      <c r="A604" s="59">
        <v>45418</v>
      </c>
      <c r="B604" s="55">
        <v>14</v>
      </c>
      <c r="C604" s="55" t="s">
        <v>85</v>
      </c>
      <c r="D604" s="55" t="s">
        <v>43</v>
      </c>
      <c r="E604" s="60">
        <v>7900</v>
      </c>
      <c r="F604" s="60">
        <v>20050</v>
      </c>
      <c r="G604" s="60">
        <v>12150</v>
      </c>
    </row>
    <row r="605" spans="1:7" x14ac:dyDescent="0.3">
      <c r="A605" s="59">
        <v>45418</v>
      </c>
      <c r="B605" s="55">
        <v>14.1</v>
      </c>
      <c r="C605" s="55" t="s">
        <v>53</v>
      </c>
      <c r="D605" s="55" t="s">
        <v>43</v>
      </c>
      <c r="E605" s="60">
        <v>5350</v>
      </c>
      <c r="F605" s="60">
        <v>17750</v>
      </c>
      <c r="G605" s="60">
        <v>12400</v>
      </c>
    </row>
    <row r="606" spans="1:7" x14ac:dyDescent="0.3">
      <c r="A606" s="59">
        <v>45418</v>
      </c>
      <c r="B606" s="55">
        <v>14.3</v>
      </c>
      <c r="C606" s="55" t="s">
        <v>42</v>
      </c>
      <c r="D606" s="55" t="s">
        <v>43</v>
      </c>
      <c r="E606" s="60">
        <v>10550</v>
      </c>
      <c r="F606" s="60">
        <v>26300</v>
      </c>
      <c r="G606" s="60">
        <v>15750</v>
      </c>
    </row>
    <row r="607" spans="1:7" x14ac:dyDescent="0.3">
      <c r="A607" s="59">
        <v>45418</v>
      </c>
      <c r="B607" s="55">
        <v>14.3</v>
      </c>
      <c r="C607" s="55" t="s">
        <v>60</v>
      </c>
      <c r="D607" s="55" t="s">
        <v>41</v>
      </c>
      <c r="E607" s="60">
        <v>6250</v>
      </c>
      <c r="F607" s="60">
        <v>20000</v>
      </c>
      <c r="G607" s="60">
        <v>13750</v>
      </c>
    </row>
    <row r="608" spans="1:7" x14ac:dyDescent="0.3">
      <c r="A608" s="59">
        <v>45418</v>
      </c>
      <c r="B608" s="55">
        <v>14.3</v>
      </c>
      <c r="C608" s="55" t="s">
        <v>71</v>
      </c>
      <c r="D608" s="55" t="s">
        <v>43</v>
      </c>
      <c r="E608" s="60">
        <v>7500</v>
      </c>
      <c r="F608" s="60">
        <v>19500</v>
      </c>
      <c r="G608" s="60">
        <v>12000</v>
      </c>
    </row>
    <row r="609" spans="1:7" x14ac:dyDescent="0.3">
      <c r="A609" s="59">
        <v>45418</v>
      </c>
      <c r="B609" s="55">
        <v>14.4</v>
      </c>
      <c r="C609" s="55" t="s">
        <v>106</v>
      </c>
      <c r="D609" s="55" t="s">
        <v>41</v>
      </c>
      <c r="E609" s="60">
        <v>11500</v>
      </c>
      <c r="F609" s="60">
        <v>26150</v>
      </c>
      <c r="G609" s="60">
        <v>14650</v>
      </c>
    </row>
    <row r="610" spans="1:7" x14ac:dyDescent="0.3">
      <c r="A610" s="59">
        <v>45418</v>
      </c>
      <c r="B610" s="55">
        <v>14.4</v>
      </c>
      <c r="C610" s="55" t="s">
        <v>108</v>
      </c>
      <c r="D610" s="55" t="s">
        <v>41</v>
      </c>
      <c r="E610" s="60">
        <v>6750</v>
      </c>
      <c r="F610" s="60">
        <v>21150</v>
      </c>
      <c r="G610" s="60">
        <v>14400</v>
      </c>
    </row>
    <row r="611" spans="1:7" x14ac:dyDescent="0.3">
      <c r="A611" s="59">
        <v>45418</v>
      </c>
      <c r="B611" s="55">
        <v>14.5</v>
      </c>
      <c r="C611" s="55" t="s">
        <v>117</v>
      </c>
      <c r="D611" s="55" t="s">
        <v>43</v>
      </c>
      <c r="E611" s="60">
        <v>2100</v>
      </c>
      <c r="F611" s="60">
        <v>17800</v>
      </c>
      <c r="G611" s="60">
        <v>15700</v>
      </c>
    </row>
    <row r="612" spans="1:7" x14ac:dyDescent="0.3">
      <c r="A612" s="59">
        <v>45418</v>
      </c>
      <c r="B612" s="55">
        <v>14.5</v>
      </c>
      <c r="C612" s="55" t="s">
        <v>67</v>
      </c>
      <c r="D612" s="55" t="s">
        <v>43</v>
      </c>
      <c r="E612" s="60">
        <v>5200</v>
      </c>
      <c r="F612" s="60">
        <v>18950</v>
      </c>
      <c r="G612" s="60">
        <v>13750</v>
      </c>
    </row>
    <row r="613" spans="1:7" x14ac:dyDescent="0.3">
      <c r="A613" s="59">
        <v>45418</v>
      </c>
      <c r="B613" s="55">
        <v>15</v>
      </c>
      <c r="C613" s="55" t="s">
        <v>51</v>
      </c>
      <c r="D613" s="55" t="s">
        <v>48</v>
      </c>
      <c r="E613" s="60">
        <v>8550</v>
      </c>
      <c r="F613" s="60">
        <v>20600</v>
      </c>
      <c r="G613" s="60">
        <v>12050</v>
      </c>
    </row>
    <row r="614" spans="1:7" x14ac:dyDescent="0.3">
      <c r="A614" s="59">
        <v>45418</v>
      </c>
      <c r="B614" s="55">
        <v>15</v>
      </c>
      <c r="C614" s="55" t="s">
        <v>40</v>
      </c>
      <c r="D614" s="55" t="s">
        <v>41</v>
      </c>
      <c r="E614" s="60">
        <v>600</v>
      </c>
      <c r="F614" s="60">
        <v>7500</v>
      </c>
      <c r="G614" s="60">
        <v>6900</v>
      </c>
    </row>
    <row r="615" spans="1:7" x14ac:dyDescent="0.3">
      <c r="A615" s="59">
        <v>45418</v>
      </c>
      <c r="B615" s="55">
        <v>15</v>
      </c>
      <c r="C615" s="55" t="s">
        <v>140</v>
      </c>
      <c r="D615" s="55" t="s">
        <v>55</v>
      </c>
      <c r="E615" s="60">
        <v>1350</v>
      </c>
      <c r="F615" s="60">
        <v>4200</v>
      </c>
      <c r="G615" s="60">
        <v>2850</v>
      </c>
    </row>
    <row r="616" spans="1:7" x14ac:dyDescent="0.3">
      <c r="A616" s="59">
        <v>45418</v>
      </c>
      <c r="B616" s="55">
        <v>15.1</v>
      </c>
      <c r="C616" s="55" t="s">
        <v>73</v>
      </c>
      <c r="D616" s="55" t="s">
        <v>43</v>
      </c>
      <c r="E616" s="60">
        <v>7400</v>
      </c>
      <c r="F616" s="60">
        <v>21100</v>
      </c>
      <c r="G616" s="60">
        <v>13700</v>
      </c>
    </row>
    <row r="617" spans="1:7" x14ac:dyDescent="0.3">
      <c r="A617" s="59">
        <v>45418</v>
      </c>
      <c r="B617" s="55">
        <v>15.1</v>
      </c>
      <c r="C617" s="55" t="s">
        <v>75</v>
      </c>
      <c r="D617" s="55" t="s">
        <v>43</v>
      </c>
      <c r="E617" s="60">
        <v>8450</v>
      </c>
      <c r="F617" s="60">
        <v>22100</v>
      </c>
      <c r="G617" s="60">
        <v>13650</v>
      </c>
    </row>
    <row r="618" spans="1:7" x14ac:dyDescent="0.3">
      <c r="A618" s="59">
        <v>45418</v>
      </c>
      <c r="B618" s="55">
        <v>15.1</v>
      </c>
      <c r="C618" s="55" t="s">
        <v>45</v>
      </c>
      <c r="D618" s="55" t="s">
        <v>41</v>
      </c>
      <c r="E618" s="60">
        <v>1600</v>
      </c>
      <c r="F618" s="60">
        <v>6750</v>
      </c>
      <c r="G618" s="60">
        <v>5150</v>
      </c>
    </row>
    <row r="619" spans="1:7" x14ac:dyDescent="0.3">
      <c r="A619" s="59">
        <v>45418</v>
      </c>
      <c r="B619" s="55">
        <v>15.2</v>
      </c>
      <c r="C619" s="55" t="s">
        <v>47</v>
      </c>
      <c r="D619" s="55" t="s">
        <v>41</v>
      </c>
      <c r="E619" s="60">
        <v>4400</v>
      </c>
      <c r="F619" s="60">
        <v>13350</v>
      </c>
      <c r="G619" s="60">
        <v>8950</v>
      </c>
    </row>
    <row r="620" spans="1:7" x14ac:dyDescent="0.3">
      <c r="A620" s="59">
        <v>45418</v>
      </c>
      <c r="B620" s="55">
        <v>15.2</v>
      </c>
      <c r="C620" s="55" t="s">
        <v>110</v>
      </c>
      <c r="D620" s="55" t="s">
        <v>43</v>
      </c>
      <c r="E620" s="60">
        <v>13300</v>
      </c>
      <c r="F620" s="60">
        <v>29400</v>
      </c>
      <c r="G620" s="60">
        <v>16100</v>
      </c>
    </row>
    <row r="621" spans="1:7" x14ac:dyDescent="0.3">
      <c r="A621" s="59">
        <v>45418</v>
      </c>
      <c r="B621" s="55">
        <v>15.2</v>
      </c>
      <c r="C621" s="55" t="s">
        <v>44</v>
      </c>
      <c r="D621" s="55" t="s">
        <v>41</v>
      </c>
      <c r="E621" s="60">
        <v>350</v>
      </c>
      <c r="F621" s="60">
        <v>5250</v>
      </c>
      <c r="G621" s="60">
        <v>4900</v>
      </c>
    </row>
    <row r="622" spans="1:7" x14ac:dyDescent="0.3">
      <c r="A622" s="59">
        <v>45418</v>
      </c>
      <c r="B622" s="55">
        <v>15.3</v>
      </c>
      <c r="C622" s="55" t="s">
        <v>74</v>
      </c>
      <c r="D622" s="55" t="s">
        <v>41</v>
      </c>
      <c r="E622" s="60">
        <v>3000</v>
      </c>
      <c r="F622" s="60">
        <v>12500</v>
      </c>
      <c r="G622" s="60">
        <v>9500</v>
      </c>
    </row>
    <row r="623" spans="1:7" x14ac:dyDescent="0.3">
      <c r="A623" s="59">
        <v>45418</v>
      </c>
      <c r="B623" s="55">
        <v>15.4</v>
      </c>
      <c r="C623" s="55" t="s">
        <v>61</v>
      </c>
      <c r="D623" s="55" t="s">
        <v>43</v>
      </c>
      <c r="E623" s="60">
        <v>11950</v>
      </c>
      <c r="F623" s="60">
        <v>28000</v>
      </c>
      <c r="G623" s="60">
        <v>16050</v>
      </c>
    </row>
    <row r="624" spans="1:7" x14ac:dyDescent="0.3">
      <c r="A624" s="59">
        <v>45418</v>
      </c>
      <c r="B624" s="55">
        <v>15.4</v>
      </c>
      <c r="C624" s="55" t="s">
        <v>99</v>
      </c>
      <c r="D624" s="55" t="s">
        <v>43</v>
      </c>
      <c r="E624" s="60">
        <v>7650</v>
      </c>
      <c r="F624" s="60">
        <v>20100</v>
      </c>
      <c r="G624" s="60">
        <v>12450</v>
      </c>
    </row>
    <row r="625" spans="1:7" x14ac:dyDescent="0.3">
      <c r="A625" s="59">
        <v>45418</v>
      </c>
      <c r="B625" s="55">
        <v>16</v>
      </c>
      <c r="C625" s="55" t="s">
        <v>69</v>
      </c>
      <c r="D625" s="55" t="s">
        <v>43</v>
      </c>
      <c r="E625" s="60">
        <v>8900</v>
      </c>
      <c r="F625" s="60">
        <v>24600</v>
      </c>
      <c r="G625" s="60">
        <v>15700</v>
      </c>
    </row>
    <row r="626" spans="1:7" x14ac:dyDescent="0.3">
      <c r="A626" s="59">
        <v>45418</v>
      </c>
      <c r="B626" s="55">
        <v>16</v>
      </c>
      <c r="C626" s="55" t="s">
        <v>124</v>
      </c>
      <c r="D626" s="55" t="s">
        <v>55</v>
      </c>
      <c r="E626" s="60">
        <v>1600</v>
      </c>
      <c r="F626" s="60">
        <v>4250</v>
      </c>
      <c r="G626" s="60">
        <v>2650</v>
      </c>
    </row>
    <row r="627" spans="1:7" x14ac:dyDescent="0.3">
      <c r="A627" s="59">
        <v>45418</v>
      </c>
      <c r="B627" s="55">
        <v>16.100000000000001</v>
      </c>
      <c r="C627" s="55" t="s">
        <v>116</v>
      </c>
      <c r="D627" s="55" t="s">
        <v>48</v>
      </c>
      <c r="E627" s="60">
        <v>9350</v>
      </c>
      <c r="F627" s="60">
        <v>21500</v>
      </c>
      <c r="G627" s="60">
        <v>12150</v>
      </c>
    </row>
    <row r="628" spans="1:7" x14ac:dyDescent="0.3">
      <c r="A628" s="59">
        <v>45418</v>
      </c>
      <c r="B628" s="55">
        <v>16.100000000000001</v>
      </c>
      <c r="C628" s="55" t="s">
        <v>135</v>
      </c>
      <c r="D628" s="55" t="s">
        <v>43</v>
      </c>
      <c r="E628" s="60">
        <v>1600</v>
      </c>
      <c r="F628" s="60">
        <v>8650</v>
      </c>
      <c r="G628" s="60">
        <v>7050</v>
      </c>
    </row>
    <row r="629" spans="1:7" x14ac:dyDescent="0.3">
      <c r="A629" s="59">
        <v>45418</v>
      </c>
      <c r="B629" s="55">
        <v>16.2</v>
      </c>
      <c r="C629" s="55" t="s">
        <v>45</v>
      </c>
      <c r="D629" s="55" t="s">
        <v>41</v>
      </c>
      <c r="E629" s="60">
        <v>1150</v>
      </c>
      <c r="F629" s="60">
        <v>6300</v>
      </c>
      <c r="G629" s="60">
        <v>5150</v>
      </c>
    </row>
    <row r="630" spans="1:7" x14ac:dyDescent="0.3">
      <c r="A630" s="59">
        <v>45418</v>
      </c>
      <c r="B630" s="55">
        <v>16.2</v>
      </c>
      <c r="C630" s="55" t="s">
        <v>141</v>
      </c>
      <c r="D630" s="55" t="s">
        <v>55</v>
      </c>
      <c r="E630" s="60">
        <v>1100</v>
      </c>
      <c r="F630" s="60">
        <v>5300</v>
      </c>
      <c r="G630" s="60">
        <v>4200</v>
      </c>
    </row>
    <row r="631" spans="1:7" x14ac:dyDescent="0.3">
      <c r="A631" s="59">
        <v>45418</v>
      </c>
      <c r="B631" s="55">
        <v>16.2</v>
      </c>
      <c r="C631" s="55" t="s">
        <v>56</v>
      </c>
      <c r="D631" s="55" t="s">
        <v>41</v>
      </c>
      <c r="E631" s="60">
        <v>1750</v>
      </c>
      <c r="F631" s="60">
        <v>7850</v>
      </c>
      <c r="G631" s="60">
        <v>6100</v>
      </c>
    </row>
    <row r="632" spans="1:7" x14ac:dyDescent="0.3">
      <c r="A632" s="59">
        <v>45418</v>
      </c>
      <c r="B632" s="55">
        <v>16.2</v>
      </c>
      <c r="C632" s="55" t="s">
        <v>57</v>
      </c>
      <c r="D632" s="55" t="s">
        <v>41</v>
      </c>
      <c r="E632" s="60">
        <v>8000</v>
      </c>
      <c r="F632" s="60">
        <v>21850</v>
      </c>
      <c r="G632" s="60">
        <v>13850</v>
      </c>
    </row>
    <row r="633" spans="1:7" x14ac:dyDescent="0.3">
      <c r="A633" s="59">
        <v>45418</v>
      </c>
      <c r="B633" s="55">
        <v>16.2</v>
      </c>
      <c r="C633" s="55" t="s">
        <v>47</v>
      </c>
      <c r="D633" s="55" t="s">
        <v>41</v>
      </c>
      <c r="E633" s="60">
        <v>2250</v>
      </c>
      <c r="F633" s="60">
        <v>11000</v>
      </c>
      <c r="G633" s="60">
        <v>8750</v>
      </c>
    </row>
    <row r="634" spans="1:7" x14ac:dyDescent="0.3">
      <c r="A634" s="59">
        <v>45418</v>
      </c>
      <c r="B634" s="55">
        <v>16.3</v>
      </c>
      <c r="C634" s="55" t="s">
        <v>114</v>
      </c>
      <c r="D634" s="55" t="s">
        <v>43</v>
      </c>
      <c r="E634" s="60">
        <v>11750</v>
      </c>
      <c r="F634" s="60">
        <v>27450</v>
      </c>
      <c r="G634" s="60">
        <v>15700</v>
      </c>
    </row>
    <row r="635" spans="1:7" x14ac:dyDescent="0.3">
      <c r="A635" s="59">
        <v>45418</v>
      </c>
      <c r="B635" s="55">
        <v>16.3</v>
      </c>
      <c r="C635" s="55" t="s">
        <v>64</v>
      </c>
      <c r="D635" s="55" t="s">
        <v>43</v>
      </c>
      <c r="E635" s="60">
        <v>9150</v>
      </c>
      <c r="F635" s="60">
        <v>24800</v>
      </c>
      <c r="G635" s="60">
        <v>15650</v>
      </c>
    </row>
    <row r="636" spans="1:7" x14ac:dyDescent="0.3">
      <c r="A636" s="59">
        <v>45418</v>
      </c>
      <c r="B636" s="55">
        <v>16.3</v>
      </c>
      <c r="C636" s="55" t="s">
        <v>72</v>
      </c>
      <c r="D636" s="55" t="s">
        <v>41</v>
      </c>
      <c r="E636" s="60">
        <v>8550</v>
      </c>
      <c r="F636" s="60">
        <v>22350</v>
      </c>
      <c r="G636" s="60">
        <v>13800</v>
      </c>
    </row>
    <row r="637" spans="1:7" x14ac:dyDescent="0.3">
      <c r="A637" s="59">
        <v>45418</v>
      </c>
      <c r="B637" s="55">
        <v>16.399999999999999</v>
      </c>
      <c r="C637" s="55" t="s">
        <v>133</v>
      </c>
      <c r="D637" s="55" t="s">
        <v>55</v>
      </c>
      <c r="E637" s="60">
        <v>1500</v>
      </c>
      <c r="F637" s="60">
        <v>4300</v>
      </c>
      <c r="G637" s="60">
        <v>2800</v>
      </c>
    </row>
    <row r="638" spans="1:7" x14ac:dyDescent="0.3">
      <c r="A638" s="59">
        <v>45418</v>
      </c>
      <c r="B638" s="55">
        <v>16.399999999999999</v>
      </c>
      <c r="C638" s="55" t="s">
        <v>65</v>
      </c>
      <c r="D638" s="55" t="s">
        <v>41</v>
      </c>
      <c r="E638" s="60">
        <v>5200</v>
      </c>
      <c r="F638" s="60">
        <v>19650</v>
      </c>
      <c r="G638" s="60">
        <v>14450</v>
      </c>
    </row>
    <row r="639" spans="1:7" x14ac:dyDescent="0.3">
      <c r="A639" s="59">
        <v>45418</v>
      </c>
      <c r="B639" s="55">
        <v>16.399999999999999</v>
      </c>
      <c r="C639" s="55" t="s">
        <v>44</v>
      </c>
      <c r="D639" s="55" t="s">
        <v>41</v>
      </c>
      <c r="E639" s="60">
        <v>1750</v>
      </c>
      <c r="F639" s="60">
        <v>7250</v>
      </c>
      <c r="G639" s="60">
        <v>5500</v>
      </c>
    </row>
    <row r="640" spans="1:7" x14ac:dyDescent="0.3">
      <c r="A640" s="59">
        <v>45418</v>
      </c>
      <c r="B640" s="55">
        <v>16.399999999999999</v>
      </c>
      <c r="C640" s="55" t="s">
        <v>106</v>
      </c>
      <c r="D640" s="55" t="s">
        <v>41</v>
      </c>
      <c r="E640" s="60">
        <v>6950</v>
      </c>
      <c r="F640" s="60">
        <v>21700</v>
      </c>
      <c r="G640" s="60">
        <v>14750</v>
      </c>
    </row>
    <row r="641" spans="1:7" x14ac:dyDescent="0.3">
      <c r="A641" s="59">
        <v>45418</v>
      </c>
      <c r="B641" s="55">
        <v>16.5</v>
      </c>
      <c r="C641" s="55" t="s">
        <v>54</v>
      </c>
      <c r="D641" s="55" t="s">
        <v>55</v>
      </c>
      <c r="E641" s="60">
        <v>1950</v>
      </c>
      <c r="F641" s="60">
        <v>4700</v>
      </c>
      <c r="G641" s="60">
        <v>2750</v>
      </c>
    </row>
    <row r="642" spans="1:7" x14ac:dyDescent="0.3">
      <c r="A642" s="59">
        <v>45418</v>
      </c>
      <c r="B642" s="55">
        <v>17</v>
      </c>
      <c r="C642" s="55" t="s">
        <v>123</v>
      </c>
      <c r="D642" s="55" t="s">
        <v>43</v>
      </c>
      <c r="E642" s="60">
        <v>2450</v>
      </c>
      <c r="F642" s="60">
        <v>9300</v>
      </c>
      <c r="G642" s="60">
        <v>6850</v>
      </c>
    </row>
    <row r="643" spans="1:7" x14ac:dyDescent="0.3">
      <c r="A643" s="59">
        <v>45418</v>
      </c>
      <c r="B643" s="55">
        <v>17</v>
      </c>
      <c r="C643" s="55" t="s">
        <v>46</v>
      </c>
      <c r="D643" s="55" t="s">
        <v>41</v>
      </c>
      <c r="E643" s="60">
        <v>5900</v>
      </c>
      <c r="F643" s="60">
        <v>19750</v>
      </c>
      <c r="G643" s="60">
        <v>13850</v>
      </c>
    </row>
    <row r="644" spans="1:7" x14ac:dyDescent="0.3">
      <c r="A644" s="59">
        <v>45418</v>
      </c>
      <c r="B644" s="55">
        <v>17.2</v>
      </c>
      <c r="C644" s="55" t="s">
        <v>70</v>
      </c>
      <c r="D644" s="55" t="s">
        <v>41</v>
      </c>
      <c r="E644" s="60">
        <v>8350</v>
      </c>
      <c r="F644" s="60">
        <v>22100</v>
      </c>
      <c r="G644" s="60">
        <v>13750</v>
      </c>
    </row>
    <row r="645" spans="1:7" x14ac:dyDescent="0.3">
      <c r="A645" s="59">
        <v>45418</v>
      </c>
      <c r="B645" s="55">
        <v>17.3</v>
      </c>
      <c r="C645" s="55" t="s">
        <v>45</v>
      </c>
      <c r="D645" s="55" t="s">
        <v>41</v>
      </c>
      <c r="E645" s="60">
        <v>2500</v>
      </c>
      <c r="F645" s="60">
        <v>7750</v>
      </c>
      <c r="G645" s="60">
        <v>5250</v>
      </c>
    </row>
    <row r="646" spans="1:7" x14ac:dyDescent="0.3">
      <c r="A646" s="59">
        <v>45418</v>
      </c>
      <c r="B646" s="55">
        <v>17.3</v>
      </c>
      <c r="C646" s="55" t="s">
        <v>74</v>
      </c>
      <c r="D646" s="55" t="s">
        <v>41</v>
      </c>
      <c r="E646" s="60">
        <v>1300</v>
      </c>
      <c r="F646" s="60">
        <v>10750</v>
      </c>
      <c r="G646" s="60">
        <v>9450</v>
      </c>
    </row>
    <row r="647" spans="1:7" x14ac:dyDescent="0.3">
      <c r="A647" s="59">
        <v>45418</v>
      </c>
      <c r="B647" s="55">
        <v>17.3</v>
      </c>
      <c r="C647" s="55" t="s">
        <v>49</v>
      </c>
      <c r="D647" s="55" t="s">
        <v>41</v>
      </c>
      <c r="E647" s="60">
        <v>5100</v>
      </c>
      <c r="F647" s="60">
        <v>16900</v>
      </c>
      <c r="G647" s="60">
        <v>11800</v>
      </c>
    </row>
    <row r="648" spans="1:7" x14ac:dyDescent="0.3">
      <c r="A648" s="59">
        <v>45418</v>
      </c>
      <c r="B648" s="55">
        <v>17.3</v>
      </c>
      <c r="C648" s="55" t="s">
        <v>52</v>
      </c>
      <c r="D648" s="55" t="s">
        <v>41</v>
      </c>
      <c r="E648" s="60">
        <v>8600</v>
      </c>
      <c r="F648" s="60">
        <v>22400</v>
      </c>
      <c r="G648" s="60">
        <v>13800</v>
      </c>
    </row>
    <row r="649" spans="1:7" x14ac:dyDescent="0.3">
      <c r="A649" s="59">
        <v>45418</v>
      </c>
      <c r="B649" s="55">
        <v>17.5</v>
      </c>
      <c r="C649" s="55" t="s">
        <v>62</v>
      </c>
      <c r="D649" s="55" t="s">
        <v>41</v>
      </c>
      <c r="E649" s="60">
        <v>9000</v>
      </c>
      <c r="F649" s="60">
        <v>22700</v>
      </c>
      <c r="G649" s="60">
        <v>13700</v>
      </c>
    </row>
    <row r="650" spans="1:7" x14ac:dyDescent="0.3">
      <c r="A650" s="59">
        <v>45418</v>
      </c>
      <c r="B650" s="55">
        <v>18</v>
      </c>
      <c r="C650" s="55" t="s">
        <v>57</v>
      </c>
      <c r="D650" s="55" t="s">
        <v>41</v>
      </c>
      <c r="E650" s="60">
        <v>3350</v>
      </c>
      <c r="F650" s="60">
        <v>17150</v>
      </c>
      <c r="G650" s="60">
        <v>13800</v>
      </c>
    </row>
    <row r="651" spans="1:7" x14ac:dyDescent="0.3">
      <c r="A651" s="59">
        <v>45418</v>
      </c>
      <c r="B651" s="55">
        <v>18</v>
      </c>
      <c r="C651" s="55" t="s">
        <v>56</v>
      </c>
      <c r="D651" s="55" t="s">
        <v>41</v>
      </c>
      <c r="E651" s="60">
        <v>700</v>
      </c>
      <c r="F651" s="60">
        <v>6800</v>
      </c>
      <c r="G651" s="60">
        <v>6100</v>
      </c>
    </row>
    <row r="652" spans="1:7" x14ac:dyDescent="0.3">
      <c r="A652" s="59">
        <v>45418</v>
      </c>
      <c r="B652" s="55">
        <v>18</v>
      </c>
      <c r="C652" s="55" t="s">
        <v>61</v>
      </c>
      <c r="D652" s="55" t="s">
        <v>43</v>
      </c>
      <c r="E652" s="60">
        <v>2400</v>
      </c>
      <c r="F652" s="60">
        <v>18450</v>
      </c>
      <c r="G652" s="60">
        <v>16050</v>
      </c>
    </row>
    <row r="653" spans="1:7" x14ac:dyDescent="0.3">
      <c r="A653" s="59">
        <v>45418</v>
      </c>
      <c r="B653" s="55">
        <v>18</v>
      </c>
      <c r="C653" s="55" t="s">
        <v>127</v>
      </c>
      <c r="D653" s="55" t="s">
        <v>55</v>
      </c>
      <c r="E653" s="60">
        <v>1050</v>
      </c>
      <c r="F653" s="60">
        <v>3950</v>
      </c>
      <c r="G653" s="60">
        <v>2900</v>
      </c>
    </row>
    <row r="654" spans="1:7" x14ac:dyDescent="0.3">
      <c r="A654" s="59">
        <v>45418</v>
      </c>
      <c r="B654" s="55">
        <v>18.2</v>
      </c>
      <c r="C654" s="55" t="s">
        <v>59</v>
      </c>
      <c r="D654" s="55" t="s">
        <v>48</v>
      </c>
      <c r="E654" s="60">
        <v>11300</v>
      </c>
      <c r="F654" s="60">
        <v>26250</v>
      </c>
      <c r="G654" s="60">
        <v>14950</v>
      </c>
    </row>
    <row r="655" spans="1:7" x14ac:dyDescent="0.3">
      <c r="A655" s="59">
        <v>45418</v>
      </c>
      <c r="B655" s="55">
        <v>18.3</v>
      </c>
      <c r="C655" s="55" t="s">
        <v>98</v>
      </c>
      <c r="D655" s="55" t="s">
        <v>43</v>
      </c>
      <c r="E655" s="60">
        <v>9950</v>
      </c>
      <c r="F655" s="60">
        <v>23600</v>
      </c>
      <c r="G655" s="60">
        <v>13650</v>
      </c>
    </row>
    <row r="656" spans="1:7" x14ac:dyDescent="0.3">
      <c r="A656" s="59">
        <v>45418</v>
      </c>
      <c r="B656" s="55">
        <v>18.3</v>
      </c>
      <c r="C656" s="55" t="s">
        <v>45</v>
      </c>
      <c r="D656" s="55" t="s">
        <v>41</v>
      </c>
      <c r="E656" s="60">
        <v>1700</v>
      </c>
      <c r="F656" s="60">
        <v>6900</v>
      </c>
      <c r="G656" s="60">
        <v>5200</v>
      </c>
    </row>
    <row r="657" spans="1:7" x14ac:dyDescent="0.3">
      <c r="A657" s="59">
        <v>45418</v>
      </c>
      <c r="B657" s="55">
        <v>18.399999999999999</v>
      </c>
      <c r="C657" s="55" t="s">
        <v>51</v>
      </c>
      <c r="D657" s="55" t="s">
        <v>48</v>
      </c>
      <c r="E657" s="60">
        <v>8950</v>
      </c>
      <c r="F657" s="60">
        <v>20950</v>
      </c>
      <c r="G657" s="60">
        <v>12000</v>
      </c>
    </row>
    <row r="658" spans="1:7" x14ac:dyDescent="0.3">
      <c r="A658" s="59">
        <v>45418</v>
      </c>
      <c r="B658" s="55">
        <v>18.399999999999999</v>
      </c>
      <c r="C658" s="55" t="s">
        <v>116</v>
      </c>
      <c r="D658" s="55" t="s">
        <v>48</v>
      </c>
      <c r="E658" s="60">
        <v>4050</v>
      </c>
      <c r="F658" s="60">
        <v>16200</v>
      </c>
      <c r="G658" s="60">
        <v>12150</v>
      </c>
    </row>
    <row r="659" spans="1:7" x14ac:dyDescent="0.3">
      <c r="A659" s="59">
        <v>45418</v>
      </c>
      <c r="B659" s="55">
        <v>18.5</v>
      </c>
      <c r="C659" s="55" t="s">
        <v>75</v>
      </c>
      <c r="D659" s="55" t="s">
        <v>43</v>
      </c>
      <c r="E659" s="60">
        <v>7550</v>
      </c>
      <c r="F659" s="60">
        <v>21150</v>
      </c>
      <c r="G659" s="60">
        <v>13600</v>
      </c>
    </row>
    <row r="660" spans="1:7" x14ac:dyDescent="0.3">
      <c r="A660" s="59">
        <v>45418</v>
      </c>
      <c r="B660" s="55">
        <v>19</v>
      </c>
      <c r="C660" s="55" t="s">
        <v>49</v>
      </c>
      <c r="D660" s="55" t="s">
        <v>41</v>
      </c>
      <c r="E660" s="60">
        <v>2600</v>
      </c>
      <c r="F660" s="60">
        <v>14100</v>
      </c>
      <c r="G660" s="60">
        <v>11500</v>
      </c>
    </row>
    <row r="661" spans="1:7" x14ac:dyDescent="0.3">
      <c r="A661" s="59">
        <v>45418</v>
      </c>
      <c r="B661" s="55">
        <v>19.2</v>
      </c>
      <c r="C661" s="55" t="s">
        <v>95</v>
      </c>
      <c r="D661" s="55" t="s">
        <v>41</v>
      </c>
      <c r="E661" s="60">
        <v>10000</v>
      </c>
      <c r="F661" s="60">
        <v>23700</v>
      </c>
      <c r="G661" s="60">
        <v>13700</v>
      </c>
    </row>
    <row r="662" spans="1:7" x14ac:dyDescent="0.3">
      <c r="A662" s="59">
        <v>45418</v>
      </c>
      <c r="B662" s="55">
        <v>19.5</v>
      </c>
      <c r="C662" s="55" t="s">
        <v>66</v>
      </c>
      <c r="D662" s="55" t="s">
        <v>41</v>
      </c>
      <c r="E662" s="60">
        <v>9300</v>
      </c>
      <c r="F662" s="60">
        <v>25950</v>
      </c>
      <c r="G662" s="60">
        <v>16650</v>
      </c>
    </row>
    <row r="663" spans="1:7" x14ac:dyDescent="0.3">
      <c r="A663" s="59">
        <v>45418</v>
      </c>
      <c r="B663" s="55">
        <v>19.5</v>
      </c>
      <c r="C663" s="55" t="s">
        <v>72</v>
      </c>
      <c r="D663" s="55" t="s">
        <v>41</v>
      </c>
      <c r="E663" s="60">
        <v>4650</v>
      </c>
      <c r="F663" s="60">
        <v>18450</v>
      </c>
      <c r="G663" s="60">
        <v>13800</v>
      </c>
    </row>
    <row r="664" spans="1:7" x14ac:dyDescent="0.3">
      <c r="A664" s="59">
        <v>45418</v>
      </c>
      <c r="B664" s="55">
        <v>20</v>
      </c>
      <c r="C664" s="55" t="s">
        <v>58</v>
      </c>
      <c r="D664" s="55" t="s">
        <v>41</v>
      </c>
      <c r="E664" s="60">
        <v>8600</v>
      </c>
      <c r="F664" s="60">
        <v>22700</v>
      </c>
      <c r="G664" s="60">
        <v>14100</v>
      </c>
    </row>
    <row r="665" spans="1:7" x14ac:dyDescent="0.3">
      <c r="A665" s="59">
        <v>45418</v>
      </c>
      <c r="B665" s="55">
        <v>20.100000000000001</v>
      </c>
      <c r="C665" s="55" t="s">
        <v>142</v>
      </c>
      <c r="D665" s="55" t="s">
        <v>55</v>
      </c>
      <c r="E665" s="60">
        <v>1250</v>
      </c>
      <c r="F665" s="60">
        <v>3850</v>
      </c>
      <c r="G665" s="60">
        <v>2600</v>
      </c>
    </row>
    <row r="666" spans="1:7" x14ac:dyDescent="0.3">
      <c r="A666" s="59">
        <v>45418</v>
      </c>
      <c r="B666" s="55">
        <v>20.2</v>
      </c>
      <c r="C666" s="55" t="s">
        <v>49</v>
      </c>
      <c r="D666" s="55" t="s">
        <v>41</v>
      </c>
      <c r="E666" s="60">
        <v>2450</v>
      </c>
      <c r="F666" s="60">
        <v>14700</v>
      </c>
      <c r="G666" s="60">
        <v>12250</v>
      </c>
    </row>
    <row r="667" spans="1:7" x14ac:dyDescent="0.3">
      <c r="A667" s="59">
        <v>45418</v>
      </c>
      <c r="B667" s="55">
        <v>21.1</v>
      </c>
      <c r="C667" s="55" t="s">
        <v>54</v>
      </c>
      <c r="D667" s="55" t="s">
        <v>55</v>
      </c>
      <c r="E667" s="60">
        <v>1450</v>
      </c>
      <c r="F667" s="60">
        <v>4200</v>
      </c>
      <c r="G667" s="60">
        <v>2750</v>
      </c>
    </row>
    <row r="668" spans="1:7" x14ac:dyDescent="0.3">
      <c r="A668" s="59">
        <v>45419</v>
      </c>
      <c r="B668" s="55">
        <v>6.3</v>
      </c>
      <c r="C668" s="55" t="s">
        <v>52</v>
      </c>
      <c r="D668" s="55" t="s">
        <v>41</v>
      </c>
      <c r="E668" s="60">
        <v>2400</v>
      </c>
      <c r="F668" s="60">
        <v>16150</v>
      </c>
      <c r="G668" s="60">
        <v>13750</v>
      </c>
    </row>
    <row r="669" spans="1:7" x14ac:dyDescent="0.3">
      <c r="A669" s="59">
        <v>45419</v>
      </c>
      <c r="B669" s="55">
        <v>7.1</v>
      </c>
      <c r="C669" s="55" t="s">
        <v>40</v>
      </c>
      <c r="D669" s="55" t="s">
        <v>41</v>
      </c>
      <c r="E669" s="60">
        <v>2450</v>
      </c>
      <c r="F669" s="60">
        <v>9400</v>
      </c>
      <c r="G669" s="60">
        <v>6950</v>
      </c>
    </row>
    <row r="670" spans="1:7" x14ac:dyDescent="0.3">
      <c r="A670" s="59">
        <v>45419</v>
      </c>
      <c r="B670" s="55">
        <v>7.1</v>
      </c>
      <c r="C670" s="55" t="s">
        <v>117</v>
      </c>
      <c r="D670" s="55" t="s">
        <v>43</v>
      </c>
      <c r="E670" s="60">
        <v>3250</v>
      </c>
      <c r="F670" s="60">
        <v>18700</v>
      </c>
      <c r="G670" s="60">
        <v>15450</v>
      </c>
    </row>
    <row r="671" spans="1:7" x14ac:dyDescent="0.3">
      <c r="A671" s="59">
        <v>45419</v>
      </c>
      <c r="B671" s="55">
        <v>8.1</v>
      </c>
      <c r="C671" s="55" t="s">
        <v>110</v>
      </c>
      <c r="D671" s="55" t="s">
        <v>43</v>
      </c>
      <c r="E671" s="60">
        <v>10600</v>
      </c>
      <c r="F671" s="60">
        <v>26500</v>
      </c>
      <c r="G671" s="60">
        <v>15900</v>
      </c>
    </row>
    <row r="672" spans="1:7" x14ac:dyDescent="0.3">
      <c r="A672" s="59">
        <v>45419</v>
      </c>
      <c r="B672" s="55">
        <v>8.1</v>
      </c>
      <c r="C672" s="55" t="s">
        <v>40</v>
      </c>
      <c r="D672" s="55" t="s">
        <v>41</v>
      </c>
      <c r="E672" s="60">
        <v>1650</v>
      </c>
      <c r="F672" s="60">
        <v>8550</v>
      </c>
      <c r="G672" s="60">
        <v>6900</v>
      </c>
    </row>
    <row r="673" spans="1:7" x14ac:dyDescent="0.3">
      <c r="A673" s="59">
        <v>45419</v>
      </c>
      <c r="B673" s="55">
        <v>8.1999999999999993</v>
      </c>
      <c r="C673" s="55" t="s">
        <v>47</v>
      </c>
      <c r="D673" s="55" t="s">
        <v>41</v>
      </c>
      <c r="E673" s="60">
        <v>1850</v>
      </c>
      <c r="F673" s="60">
        <v>10800</v>
      </c>
      <c r="G673" s="60">
        <v>8950</v>
      </c>
    </row>
    <row r="674" spans="1:7" x14ac:dyDescent="0.3">
      <c r="A674" s="59">
        <v>45419</v>
      </c>
      <c r="B674" s="55">
        <v>8.3000000000000007</v>
      </c>
      <c r="C674" s="55" t="s">
        <v>45</v>
      </c>
      <c r="D674" s="55" t="s">
        <v>41</v>
      </c>
      <c r="E674" s="60">
        <v>1200</v>
      </c>
      <c r="F674" s="60">
        <v>6200</v>
      </c>
      <c r="G674" s="60">
        <v>5000</v>
      </c>
    </row>
    <row r="675" spans="1:7" x14ac:dyDescent="0.3">
      <c r="A675" s="59">
        <v>45419</v>
      </c>
      <c r="B675" s="55">
        <v>8.5</v>
      </c>
      <c r="C675" s="55" t="s">
        <v>117</v>
      </c>
      <c r="D675" s="55" t="s">
        <v>43</v>
      </c>
      <c r="E675" s="60">
        <v>4700</v>
      </c>
      <c r="F675" s="60">
        <v>20250</v>
      </c>
      <c r="G675" s="60">
        <v>15550</v>
      </c>
    </row>
    <row r="676" spans="1:7" x14ac:dyDescent="0.3">
      <c r="A676" s="59">
        <v>45419</v>
      </c>
      <c r="B676" s="55">
        <v>9.1999999999999993</v>
      </c>
      <c r="C676" s="55" t="s">
        <v>46</v>
      </c>
      <c r="D676" s="55" t="s">
        <v>41</v>
      </c>
      <c r="E676" s="60">
        <v>8050</v>
      </c>
      <c r="F676" s="60">
        <v>21950</v>
      </c>
      <c r="G676" s="60">
        <v>13900</v>
      </c>
    </row>
    <row r="677" spans="1:7" x14ac:dyDescent="0.3">
      <c r="A677" s="59">
        <v>45419</v>
      </c>
      <c r="B677" s="55">
        <v>9.3000000000000007</v>
      </c>
      <c r="C677" s="55" t="s">
        <v>40</v>
      </c>
      <c r="D677" s="55" t="s">
        <v>41</v>
      </c>
      <c r="E677" s="60">
        <v>1950</v>
      </c>
      <c r="F677" s="60">
        <v>9050</v>
      </c>
      <c r="G677" s="60">
        <v>7100</v>
      </c>
    </row>
    <row r="678" spans="1:7" x14ac:dyDescent="0.3">
      <c r="A678" s="59">
        <v>45419</v>
      </c>
      <c r="B678" s="55">
        <v>9.4</v>
      </c>
      <c r="C678" s="55" t="s">
        <v>47</v>
      </c>
      <c r="D678" s="55" t="s">
        <v>41</v>
      </c>
      <c r="E678" s="60">
        <v>5550</v>
      </c>
      <c r="F678" s="60">
        <v>14400</v>
      </c>
      <c r="G678" s="60">
        <v>8850</v>
      </c>
    </row>
    <row r="679" spans="1:7" x14ac:dyDescent="0.3">
      <c r="A679" s="59">
        <v>45419</v>
      </c>
      <c r="B679" s="55">
        <v>9.4</v>
      </c>
      <c r="C679" s="55" t="s">
        <v>85</v>
      </c>
      <c r="D679" s="55" t="s">
        <v>43</v>
      </c>
      <c r="E679" s="60">
        <v>8750</v>
      </c>
      <c r="F679" s="60">
        <v>20950</v>
      </c>
      <c r="G679" s="60">
        <v>12200</v>
      </c>
    </row>
    <row r="680" spans="1:7" x14ac:dyDescent="0.3">
      <c r="A680" s="59">
        <v>45419</v>
      </c>
      <c r="B680" s="55">
        <v>9.5</v>
      </c>
      <c r="C680" s="55" t="s">
        <v>56</v>
      </c>
      <c r="D680" s="55" t="s">
        <v>41</v>
      </c>
      <c r="E680" s="60">
        <v>1950</v>
      </c>
      <c r="F680" s="60">
        <v>7850</v>
      </c>
      <c r="G680" s="60">
        <v>5900</v>
      </c>
    </row>
    <row r="681" spans="1:7" x14ac:dyDescent="0.3">
      <c r="A681" s="59">
        <v>45419</v>
      </c>
      <c r="B681" s="55">
        <v>10</v>
      </c>
      <c r="C681" s="55" t="s">
        <v>44</v>
      </c>
      <c r="D681" s="55" t="s">
        <v>41</v>
      </c>
      <c r="E681" s="60">
        <v>2100</v>
      </c>
      <c r="F681" s="60">
        <v>7550</v>
      </c>
      <c r="G681" s="60">
        <v>5450</v>
      </c>
    </row>
    <row r="682" spans="1:7" x14ac:dyDescent="0.3">
      <c r="A682" s="59">
        <v>45419</v>
      </c>
      <c r="B682" s="55">
        <v>10.1</v>
      </c>
      <c r="C682" s="55" t="s">
        <v>108</v>
      </c>
      <c r="D682" s="55" t="s">
        <v>41</v>
      </c>
      <c r="E682" s="60">
        <v>7950</v>
      </c>
      <c r="F682" s="60">
        <v>22350</v>
      </c>
      <c r="G682" s="60">
        <v>14400</v>
      </c>
    </row>
    <row r="683" spans="1:7" x14ac:dyDescent="0.3">
      <c r="A683" s="59">
        <v>45419</v>
      </c>
      <c r="B683" s="55">
        <v>10.1</v>
      </c>
      <c r="C683" s="55" t="s">
        <v>49</v>
      </c>
      <c r="D683" s="55" t="s">
        <v>41</v>
      </c>
      <c r="E683" s="60">
        <v>2100</v>
      </c>
      <c r="F683" s="60">
        <v>12750</v>
      </c>
      <c r="G683" s="60">
        <v>10650</v>
      </c>
    </row>
    <row r="684" spans="1:7" x14ac:dyDescent="0.3">
      <c r="A684" s="59">
        <v>45419</v>
      </c>
      <c r="B684" s="55">
        <v>10.1</v>
      </c>
      <c r="C684" s="55" t="s">
        <v>73</v>
      </c>
      <c r="D684" s="55" t="s">
        <v>43</v>
      </c>
      <c r="E684" s="60">
        <v>9300</v>
      </c>
      <c r="F684" s="60">
        <v>23000</v>
      </c>
      <c r="G684" s="60">
        <v>13700</v>
      </c>
    </row>
    <row r="685" spans="1:7" x14ac:dyDescent="0.3">
      <c r="A685" s="59">
        <v>45419</v>
      </c>
      <c r="B685" s="55">
        <v>10.199999999999999</v>
      </c>
      <c r="C685" s="55" t="s">
        <v>45</v>
      </c>
      <c r="D685" s="55" t="s">
        <v>41</v>
      </c>
      <c r="E685" s="60">
        <v>1500</v>
      </c>
      <c r="F685" s="60">
        <v>6500</v>
      </c>
      <c r="G685" s="60">
        <v>5000</v>
      </c>
    </row>
    <row r="686" spans="1:7" x14ac:dyDescent="0.3">
      <c r="A686" s="59">
        <v>45419</v>
      </c>
      <c r="B686" s="55">
        <v>10.199999999999999</v>
      </c>
      <c r="C686" s="55" t="s">
        <v>84</v>
      </c>
      <c r="D686" s="55" t="s">
        <v>43</v>
      </c>
      <c r="E686" s="60">
        <v>8200</v>
      </c>
      <c r="F686" s="60">
        <v>21800</v>
      </c>
      <c r="G686" s="60">
        <v>13600</v>
      </c>
    </row>
    <row r="687" spans="1:7" x14ac:dyDescent="0.3">
      <c r="A687" s="59">
        <v>45419</v>
      </c>
      <c r="B687" s="55">
        <v>10.3</v>
      </c>
      <c r="C687" s="55" t="s">
        <v>50</v>
      </c>
      <c r="D687" s="55" t="s">
        <v>43</v>
      </c>
      <c r="E687" s="60">
        <v>6700</v>
      </c>
      <c r="F687" s="60">
        <v>20700</v>
      </c>
      <c r="G687" s="60">
        <v>14000</v>
      </c>
    </row>
    <row r="688" spans="1:7" x14ac:dyDescent="0.3">
      <c r="A688" s="59">
        <v>45419</v>
      </c>
      <c r="B688" s="55">
        <v>10.3</v>
      </c>
      <c r="C688" s="55" t="s">
        <v>42</v>
      </c>
      <c r="D688" s="55" t="s">
        <v>43</v>
      </c>
      <c r="E688" s="60">
        <v>11100</v>
      </c>
      <c r="F688" s="60">
        <v>26950</v>
      </c>
      <c r="G688" s="60">
        <v>15850</v>
      </c>
    </row>
    <row r="689" spans="1:7" x14ac:dyDescent="0.3">
      <c r="A689" s="59">
        <v>45419</v>
      </c>
      <c r="B689" s="55">
        <v>10.4</v>
      </c>
      <c r="C689" s="55" t="s">
        <v>60</v>
      </c>
      <c r="D689" s="55" t="s">
        <v>41</v>
      </c>
      <c r="E689" s="60">
        <v>8950</v>
      </c>
      <c r="F689" s="60">
        <v>22800</v>
      </c>
      <c r="G689" s="60">
        <v>13850</v>
      </c>
    </row>
    <row r="690" spans="1:7" x14ac:dyDescent="0.3">
      <c r="A690" s="59">
        <v>45419</v>
      </c>
      <c r="B690" s="55">
        <v>10.5</v>
      </c>
      <c r="C690" s="55" t="s">
        <v>86</v>
      </c>
      <c r="D690" s="55" t="s">
        <v>43</v>
      </c>
      <c r="E690" s="60">
        <v>7150</v>
      </c>
      <c r="F690" s="60">
        <v>19600</v>
      </c>
      <c r="G690" s="60">
        <v>12450</v>
      </c>
    </row>
    <row r="691" spans="1:7" x14ac:dyDescent="0.3">
      <c r="A691" s="59">
        <v>45419</v>
      </c>
      <c r="B691" s="55">
        <v>10.5</v>
      </c>
      <c r="C691" s="55" t="s">
        <v>49</v>
      </c>
      <c r="D691" s="55" t="s">
        <v>41</v>
      </c>
      <c r="E691" s="60">
        <v>3400</v>
      </c>
      <c r="F691" s="60">
        <v>15800</v>
      </c>
      <c r="G691" s="60">
        <v>12400</v>
      </c>
    </row>
    <row r="692" spans="1:7" x14ac:dyDescent="0.3">
      <c r="A692" s="59">
        <v>45419</v>
      </c>
      <c r="B692" s="55">
        <v>11</v>
      </c>
      <c r="C692" s="55" t="s">
        <v>40</v>
      </c>
      <c r="D692" s="55" t="s">
        <v>41</v>
      </c>
      <c r="E692" s="60">
        <v>600</v>
      </c>
      <c r="F692" s="60">
        <v>7550</v>
      </c>
      <c r="G692" s="60">
        <v>6950</v>
      </c>
    </row>
    <row r="693" spans="1:7" x14ac:dyDescent="0.3">
      <c r="A693" s="59">
        <v>45419</v>
      </c>
      <c r="B693" s="55">
        <v>11.1</v>
      </c>
      <c r="C693" s="55" t="s">
        <v>99</v>
      </c>
      <c r="D693" s="55" t="s">
        <v>43</v>
      </c>
      <c r="E693" s="60">
        <v>8200</v>
      </c>
      <c r="F693" s="60">
        <v>20750</v>
      </c>
      <c r="G693" s="60">
        <v>12550</v>
      </c>
    </row>
    <row r="694" spans="1:7" x14ac:dyDescent="0.3">
      <c r="A694" s="59">
        <v>45419</v>
      </c>
      <c r="B694" s="55">
        <v>11.1</v>
      </c>
      <c r="C694" s="55" t="s">
        <v>117</v>
      </c>
      <c r="D694" s="55" t="s">
        <v>43</v>
      </c>
      <c r="E694" s="60">
        <v>8300</v>
      </c>
      <c r="F694" s="60">
        <v>23850</v>
      </c>
      <c r="G694" s="60">
        <v>15550</v>
      </c>
    </row>
    <row r="695" spans="1:7" x14ac:dyDescent="0.3">
      <c r="A695" s="59">
        <v>45419</v>
      </c>
      <c r="B695" s="55">
        <v>11.1</v>
      </c>
      <c r="C695" s="55" t="s">
        <v>104</v>
      </c>
      <c r="D695" s="55" t="s">
        <v>43</v>
      </c>
      <c r="E695" s="60">
        <v>7200</v>
      </c>
      <c r="F695" s="60">
        <v>21100</v>
      </c>
      <c r="G695" s="60">
        <v>13900</v>
      </c>
    </row>
    <row r="696" spans="1:7" x14ac:dyDescent="0.3">
      <c r="A696" s="59">
        <v>45419</v>
      </c>
      <c r="B696" s="55">
        <v>11.2</v>
      </c>
      <c r="C696" s="55" t="s">
        <v>47</v>
      </c>
      <c r="D696" s="55" t="s">
        <v>41</v>
      </c>
      <c r="E696" s="60">
        <v>2950</v>
      </c>
      <c r="F696" s="60">
        <v>11700</v>
      </c>
      <c r="G696" s="60">
        <v>8750</v>
      </c>
    </row>
    <row r="697" spans="1:7" x14ac:dyDescent="0.3">
      <c r="A697" s="59">
        <v>45419</v>
      </c>
      <c r="B697" s="55">
        <v>11.2</v>
      </c>
      <c r="C697" s="55" t="s">
        <v>135</v>
      </c>
      <c r="D697" s="55" t="s">
        <v>43</v>
      </c>
      <c r="E697" s="60">
        <v>2250</v>
      </c>
      <c r="F697" s="60">
        <v>9400</v>
      </c>
      <c r="G697" s="60">
        <v>7150</v>
      </c>
    </row>
    <row r="698" spans="1:7" x14ac:dyDescent="0.3">
      <c r="A698" s="59">
        <v>45419</v>
      </c>
      <c r="B698" s="55">
        <v>11.4</v>
      </c>
      <c r="C698" s="55" t="s">
        <v>53</v>
      </c>
      <c r="D698" s="55" t="s">
        <v>43</v>
      </c>
      <c r="E698" s="60">
        <v>7100</v>
      </c>
      <c r="F698" s="60">
        <v>19500</v>
      </c>
      <c r="G698" s="60">
        <v>12400</v>
      </c>
    </row>
    <row r="699" spans="1:7" x14ac:dyDescent="0.3">
      <c r="A699" s="59">
        <v>45419</v>
      </c>
      <c r="B699" s="55">
        <v>11.5</v>
      </c>
      <c r="C699" s="55" t="s">
        <v>69</v>
      </c>
      <c r="D699" s="55" t="s">
        <v>43</v>
      </c>
      <c r="E699" s="60">
        <v>11350</v>
      </c>
      <c r="F699" s="60">
        <v>27050</v>
      </c>
      <c r="G699" s="60">
        <v>15700</v>
      </c>
    </row>
    <row r="700" spans="1:7" x14ac:dyDescent="0.3">
      <c r="A700" s="59">
        <v>45419</v>
      </c>
      <c r="B700" s="55">
        <v>12</v>
      </c>
      <c r="C700" s="55" t="s">
        <v>45</v>
      </c>
      <c r="D700" s="55" t="s">
        <v>41</v>
      </c>
      <c r="E700" s="60">
        <v>200</v>
      </c>
      <c r="F700" s="60">
        <v>5100</v>
      </c>
      <c r="G700" s="60">
        <v>4900</v>
      </c>
    </row>
    <row r="701" spans="1:7" x14ac:dyDescent="0.3">
      <c r="A701" s="59">
        <v>45419</v>
      </c>
      <c r="B701" s="55">
        <v>12</v>
      </c>
      <c r="C701" s="55" t="s">
        <v>51</v>
      </c>
      <c r="D701" s="55" t="s">
        <v>48</v>
      </c>
      <c r="E701" s="60">
        <v>8250</v>
      </c>
      <c r="F701" s="60">
        <v>20350</v>
      </c>
      <c r="G701" s="60">
        <v>12100</v>
      </c>
    </row>
    <row r="702" spans="1:7" x14ac:dyDescent="0.3">
      <c r="A702" s="59">
        <v>45419</v>
      </c>
      <c r="B702" s="55">
        <v>12</v>
      </c>
      <c r="C702" s="55" t="s">
        <v>112</v>
      </c>
      <c r="D702" s="55" t="s">
        <v>43</v>
      </c>
      <c r="E702" s="60">
        <v>5550</v>
      </c>
      <c r="F702" s="60">
        <v>13950</v>
      </c>
      <c r="G702" s="60">
        <v>8400</v>
      </c>
    </row>
    <row r="703" spans="1:7" x14ac:dyDescent="0.3">
      <c r="A703" s="59">
        <v>45419</v>
      </c>
      <c r="B703" s="55">
        <v>12.1</v>
      </c>
      <c r="C703" s="55" t="s">
        <v>49</v>
      </c>
      <c r="D703" s="55" t="s">
        <v>41</v>
      </c>
      <c r="E703" s="60">
        <v>3500</v>
      </c>
      <c r="F703" s="60">
        <v>14150</v>
      </c>
      <c r="G703" s="60">
        <v>10650</v>
      </c>
    </row>
    <row r="704" spans="1:7" x14ac:dyDescent="0.3">
      <c r="A704" s="59">
        <v>45419</v>
      </c>
      <c r="B704" s="55">
        <v>12.1</v>
      </c>
      <c r="C704" s="55" t="s">
        <v>46</v>
      </c>
      <c r="D704" s="55" t="s">
        <v>41</v>
      </c>
      <c r="E704" s="60">
        <v>7250</v>
      </c>
      <c r="F704" s="60">
        <v>21150</v>
      </c>
      <c r="G704" s="60">
        <v>13900</v>
      </c>
    </row>
    <row r="705" spans="1:7" x14ac:dyDescent="0.3">
      <c r="A705" s="59">
        <v>45419</v>
      </c>
      <c r="B705" s="55">
        <v>12.1</v>
      </c>
      <c r="C705" s="55" t="s">
        <v>40</v>
      </c>
      <c r="D705" s="55" t="s">
        <v>41</v>
      </c>
      <c r="E705" s="60">
        <v>600</v>
      </c>
      <c r="F705" s="60">
        <v>7550</v>
      </c>
      <c r="G705" s="60">
        <v>6950</v>
      </c>
    </row>
    <row r="706" spans="1:7" x14ac:dyDescent="0.3">
      <c r="A706" s="59">
        <v>45419</v>
      </c>
      <c r="B706" s="55">
        <v>12.2</v>
      </c>
      <c r="C706" s="55" t="s">
        <v>72</v>
      </c>
      <c r="D706" s="55" t="s">
        <v>41</v>
      </c>
      <c r="E706" s="60">
        <v>8450</v>
      </c>
      <c r="F706" s="60">
        <v>22300</v>
      </c>
      <c r="G706" s="60">
        <v>13850</v>
      </c>
    </row>
    <row r="707" spans="1:7" x14ac:dyDescent="0.3">
      <c r="A707" s="59">
        <v>45419</v>
      </c>
      <c r="B707" s="55">
        <v>12.3</v>
      </c>
      <c r="C707" s="55" t="s">
        <v>106</v>
      </c>
      <c r="D707" s="55" t="s">
        <v>41</v>
      </c>
      <c r="E707" s="60">
        <v>9600</v>
      </c>
      <c r="F707" s="60">
        <v>24350</v>
      </c>
      <c r="G707" s="60">
        <v>14750</v>
      </c>
    </row>
    <row r="708" spans="1:7" x14ac:dyDescent="0.3">
      <c r="A708" s="59">
        <v>45419</v>
      </c>
      <c r="B708" s="55">
        <v>12.4</v>
      </c>
      <c r="C708" s="55" t="s">
        <v>75</v>
      </c>
      <c r="D708" s="55" t="s">
        <v>43</v>
      </c>
      <c r="E708" s="60">
        <v>8200</v>
      </c>
      <c r="F708" s="60">
        <v>21950</v>
      </c>
      <c r="G708" s="60">
        <v>13750</v>
      </c>
    </row>
    <row r="709" spans="1:7" x14ac:dyDescent="0.3">
      <c r="A709" s="59">
        <v>45419</v>
      </c>
      <c r="B709" s="55">
        <v>13</v>
      </c>
      <c r="C709" s="55" t="s">
        <v>108</v>
      </c>
      <c r="D709" s="55" t="s">
        <v>41</v>
      </c>
      <c r="E709" s="60">
        <v>7200</v>
      </c>
      <c r="F709" s="60">
        <v>21600</v>
      </c>
      <c r="G709" s="60">
        <v>14400</v>
      </c>
    </row>
    <row r="710" spans="1:7" x14ac:dyDescent="0.3">
      <c r="A710" s="59">
        <v>45419</v>
      </c>
      <c r="B710" s="55">
        <v>13</v>
      </c>
      <c r="C710" s="55" t="s">
        <v>54</v>
      </c>
      <c r="D710" s="55" t="s">
        <v>55</v>
      </c>
      <c r="E710" s="60">
        <v>1300</v>
      </c>
      <c r="F710" s="60">
        <v>3950</v>
      </c>
      <c r="G710" s="60">
        <v>2650</v>
      </c>
    </row>
    <row r="711" spans="1:7" x14ac:dyDescent="0.3">
      <c r="A711" s="59">
        <v>45419</v>
      </c>
      <c r="B711" s="55">
        <v>13</v>
      </c>
      <c r="C711" s="55" t="s">
        <v>52</v>
      </c>
      <c r="D711" s="55" t="s">
        <v>41</v>
      </c>
      <c r="E711" s="60">
        <v>9700</v>
      </c>
      <c r="F711" s="60">
        <v>23400</v>
      </c>
      <c r="G711" s="60">
        <v>13700</v>
      </c>
    </row>
    <row r="712" spans="1:7" x14ac:dyDescent="0.3">
      <c r="A712" s="59">
        <v>45419</v>
      </c>
      <c r="B712" s="55">
        <v>13</v>
      </c>
      <c r="C712" s="55" t="s">
        <v>95</v>
      </c>
      <c r="D712" s="55" t="s">
        <v>41</v>
      </c>
      <c r="E712" s="60">
        <v>10400</v>
      </c>
      <c r="F712" s="60">
        <v>24100</v>
      </c>
      <c r="G712" s="60">
        <v>13700</v>
      </c>
    </row>
    <row r="713" spans="1:7" x14ac:dyDescent="0.3">
      <c r="A713" s="59">
        <v>45419</v>
      </c>
      <c r="B713" s="55">
        <v>13</v>
      </c>
      <c r="C713" s="55" t="s">
        <v>45</v>
      </c>
      <c r="D713" s="55" t="s">
        <v>41</v>
      </c>
      <c r="E713" s="60">
        <v>2400</v>
      </c>
      <c r="F713" s="60">
        <v>7600</v>
      </c>
      <c r="G713" s="60">
        <v>5200</v>
      </c>
    </row>
    <row r="714" spans="1:7" x14ac:dyDescent="0.3">
      <c r="A714" s="59">
        <v>45419</v>
      </c>
      <c r="B714" s="55">
        <v>13.1</v>
      </c>
      <c r="C714" s="55" t="s">
        <v>56</v>
      </c>
      <c r="D714" s="55" t="s">
        <v>41</v>
      </c>
      <c r="E714" s="60">
        <v>1550</v>
      </c>
      <c r="F714" s="60">
        <v>7650</v>
      </c>
      <c r="G714" s="60">
        <v>6100</v>
      </c>
    </row>
    <row r="715" spans="1:7" x14ac:dyDescent="0.3">
      <c r="A715" s="59">
        <v>45419</v>
      </c>
      <c r="B715" s="55">
        <v>13.2</v>
      </c>
      <c r="C715" s="55" t="s">
        <v>98</v>
      </c>
      <c r="D715" s="55" t="s">
        <v>43</v>
      </c>
      <c r="E715" s="60">
        <v>8300</v>
      </c>
      <c r="F715" s="60">
        <v>21950</v>
      </c>
      <c r="G715" s="60">
        <v>13650</v>
      </c>
    </row>
    <row r="716" spans="1:7" x14ac:dyDescent="0.3">
      <c r="A716" s="59">
        <v>45419</v>
      </c>
      <c r="B716" s="55">
        <v>13.2</v>
      </c>
      <c r="C716" s="55" t="s">
        <v>64</v>
      </c>
      <c r="D716" s="55" t="s">
        <v>43</v>
      </c>
      <c r="E716" s="60">
        <v>12750</v>
      </c>
      <c r="F716" s="60">
        <v>28600</v>
      </c>
      <c r="G716" s="60">
        <v>15850</v>
      </c>
    </row>
    <row r="717" spans="1:7" x14ac:dyDescent="0.3">
      <c r="A717" s="59">
        <v>45419</v>
      </c>
      <c r="B717" s="55">
        <v>13.2</v>
      </c>
      <c r="C717" s="55" t="s">
        <v>49</v>
      </c>
      <c r="D717" s="55" t="s">
        <v>41</v>
      </c>
      <c r="E717" s="60">
        <v>1800</v>
      </c>
      <c r="F717" s="60">
        <v>12300</v>
      </c>
      <c r="G717" s="60">
        <v>10500</v>
      </c>
    </row>
    <row r="718" spans="1:7" x14ac:dyDescent="0.3">
      <c r="A718" s="59">
        <v>45419</v>
      </c>
      <c r="B718" s="55">
        <v>13.3</v>
      </c>
      <c r="C718" s="55" t="s">
        <v>40</v>
      </c>
      <c r="D718" s="55" t="s">
        <v>41</v>
      </c>
      <c r="E718" s="60">
        <v>1100</v>
      </c>
      <c r="F718" s="60">
        <v>8200</v>
      </c>
      <c r="G718" s="60">
        <v>7100</v>
      </c>
    </row>
    <row r="719" spans="1:7" x14ac:dyDescent="0.3">
      <c r="A719" s="59">
        <v>45419</v>
      </c>
      <c r="B719" s="55">
        <v>13.4</v>
      </c>
      <c r="C719" s="55" t="s">
        <v>47</v>
      </c>
      <c r="D719" s="55" t="s">
        <v>41</v>
      </c>
      <c r="E719" s="60">
        <v>3950</v>
      </c>
      <c r="F719" s="60">
        <v>13050</v>
      </c>
      <c r="G719" s="60">
        <v>9100</v>
      </c>
    </row>
    <row r="720" spans="1:7" x14ac:dyDescent="0.3">
      <c r="A720" s="59">
        <v>45419</v>
      </c>
      <c r="B720" s="55">
        <v>13.4</v>
      </c>
      <c r="C720" s="55" t="s">
        <v>70</v>
      </c>
      <c r="D720" s="55" t="s">
        <v>41</v>
      </c>
      <c r="E720" s="60">
        <v>8750</v>
      </c>
      <c r="F720" s="60">
        <v>22350</v>
      </c>
      <c r="G720" s="60">
        <v>13600</v>
      </c>
    </row>
    <row r="721" spans="1:7" x14ac:dyDescent="0.3">
      <c r="A721" s="59">
        <v>45419</v>
      </c>
      <c r="B721" s="55">
        <v>13.4</v>
      </c>
      <c r="C721" s="55" t="s">
        <v>135</v>
      </c>
      <c r="D721" s="55" t="s">
        <v>43</v>
      </c>
      <c r="E721" s="60">
        <v>2450</v>
      </c>
      <c r="F721" s="60">
        <v>9600</v>
      </c>
      <c r="G721" s="60">
        <v>7150</v>
      </c>
    </row>
    <row r="722" spans="1:7" x14ac:dyDescent="0.3">
      <c r="A722" s="59">
        <v>45419</v>
      </c>
      <c r="B722" s="55">
        <v>13.5</v>
      </c>
      <c r="C722" s="55" t="s">
        <v>116</v>
      </c>
      <c r="D722" s="55" t="s">
        <v>48</v>
      </c>
      <c r="E722" s="60">
        <v>7750</v>
      </c>
      <c r="F722" s="60">
        <v>19850</v>
      </c>
      <c r="G722" s="60">
        <v>12100</v>
      </c>
    </row>
    <row r="723" spans="1:7" x14ac:dyDescent="0.3">
      <c r="A723" s="59">
        <v>45419</v>
      </c>
      <c r="B723" s="55">
        <v>13.5</v>
      </c>
      <c r="C723" s="55" t="s">
        <v>42</v>
      </c>
      <c r="D723" s="55" t="s">
        <v>43</v>
      </c>
      <c r="E723" s="60">
        <v>8850</v>
      </c>
      <c r="F723" s="60">
        <v>24650</v>
      </c>
      <c r="G723" s="60">
        <v>15800</v>
      </c>
    </row>
    <row r="724" spans="1:7" x14ac:dyDescent="0.3">
      <c r="A724" s="59">
        <v>45419</v>
      </c>
      <c r="B724" s="55">
        <v>13.5</v>
      </c>
      <c r="C724" s="55" t="s">
        <v>58</v>
      </c>
      <c r="D724" s="55" t="s">
        <v>41</v>
      </c>
      <c r="E724" s="60">
        <v>10100</v>
      </c>
      <c r="F724" s="60">
        <v>24150</v>
      </c>
      <c r="G724" s="60">
        <v>14050</v>
      </c>
    </row>
    <row r="725" spans="1:7" x14ac:dyDescent="0.3">
      <c r="A725" s="59">
        <v>45419</v>
      </c>
      <c r="B725" s="55">
        <v>14</v>
      </c>
      <c r="C725" s="55" t="s">
        <v>57</v>
      </c>
      <c r="D725" s="55" t="s">
        <v>41</v>
      </c>
      <c r="E725" s="60">
        <v>6550</v>
      </c>
      <c r="F725" s="60">
        <v>20350</v>
      </c>
      <c r="G725" s="60">
        <v>13800</v>
      </c>
    </row>
    <row r="726" spans="1:7" x14ac:dyDescent="0.3">
      <c r="A726" s="59">
        <v>45419</v>
      </c>
      <c r="B726" s="55">
        <v>14.1</v>
      </c>
      <c r="C726" s="55" t="s">
        <v>46</v>
      </c>
      <c r="D726" s="55" t="s">
        <v>41</v>
      </c>
      <c r="E726" s="60">
        <v>6350</v>
      </c>
      <c r="F726" s="60">
        <v>20200</v>
      </c>
      <c r="G726" s="60">
        <v>13850</v>
      </c>
    </row>
    <row r="727" spans="1:7" x14ac:dyDescent="0.3">
      <c r="A727" s="59">
        <v>45419</v>
      </c>
      <c r="B727" s="55">
        <v>14.3</v>
      </c>
      <c r="C727" s="55" t="s">
        <v>45</v>
      </c>
      <c r="D727" s="55" t="s">
        <v>41</v>
      </c>
      <c r="E727" s="60">
        <v>1850</v>
      </c>
      <c r="F727" s="60">
        <v>6650</v>
      </c>
      <c r="G727" s="60">
        <v>4800</v>
      </c>
    </row>
    <row r="728" spans="1:7" x14ac:dyDescent="0.3">
      <c r="A728" s="59">
        <v>45419</v>
      </c>
      <c r="B728" s="55">
        <v>14.3</v>
      </c>
      <c r="C728" s="55" t="s">
        <v>59</v>
      </c>
      <c r="D728" s="55" t="s">
        <v>48</v>
      </c>
      <c r="E728" s="60">
        <v>12200</v>
      </c>
      <c r="F728" s="60">
        <v>27050</v>
      </c>
      <c r="G728" s="60">
        <v>14850</v>
      </c>
    </row>
    <row r="729" spans="1:7" x14ac:dyDescent="0.3">
      <c r="A729" s="59">
        <v>45419</v>
      </c>
      <c r="B729" s="55">
        <v>14.3</v>
      </c>
      <c r="C729" s="55" t="s">
        <v>44</v>
      </c>
      <c r="D729" s="55" t="s">
        <v>41</v>
      </c>
      <c r="E729" s="60">
        <v>1650</v>
      </c>
      <c r="F729" s="60">
        <v>7300</v>
      </c>
      <c r="G729" s="60">
        <v>5650</v>
      </c>
    </row>
    <row r="730" spans="1:7" x14ac:dyDescent="0.3">
      <c r="A730" s="59">
        <v>45419</v>
      </c>
      <c r="B730" s="55">
        <v>14.4</v>
      </c>
      <c r="C730" s="55" t="s">
        <v>66</v>
      </c>
      <c r="D730" s="55" t="s">
        <v>41</v>
      </c>
      <c r="E730" s="60">
        <v>10000</v>
      </c>
      <c r="F730" s="60">
        <v>26600</v>
      </c>
      <c r="G730" s="60">
        <v>16600</v>
      </c>
    </row>
    <row r="731" spans="1:7" x14ac:dyDescent="0.3">
      <c r="A731" s="59">
        <v>45419</v>
      </c>
      <c r="B731" s="55">
        <v>14.4</v>
      </c>
      <c r="C731" s="55" t="s">
        <v>65</v>
      </c>
      <c r="D731" s="55" t="s">
        <v>41</v>
      </c>
      <c r="E731" s="60">
        <v>3750</v>
      </c>
      <c r="F731" s="60">
        <v>18250</v>
      </c>
      <c r="G731" s="60">
        <v>14500</v>
      </c>
    </row>
    <row r="732" spans="1:7" x14ac:dyDescent="0.3">
      <c r="A732" s="59">
        <v>45419</v>
      </c>
      <c r="B732" s="55">
        <v>14.4</v>
      </c>
      <c r="C732" s="55" t="s">
        <v>53</v>
      </c>
      <c r="D732" s="55" t="s">
        <v>43</v>
      </c>
      <c r="E732" s="60">
        <v>4950</v>
      </c>
      <c r="F732" s="60">
        <v>17350</v>
      </c>
      <c r="G732" s="60">
        <v>12400</v>
      </c>
    </row>
    <row r="733" spans="1:7" x14ac:dyDescent="0.3">
      <c r="A733" s="59">
        <v>45419</v>
      </c>
      <c r="B733" s="55">
        <v>14.4</v>
      </c>
      <c r="C733" s="55" t="s">
        <v>51</v>
      </c>
      <c r="D733" s="55" t="s">
        <v>48</v>
      </c>
      <c r="E733" s="60">
        <v>4250</v>
      </c>
      <c r="F733" s="60">
        <v>16350</v>
      </c>
      <c r="G733" s="60">
        <v>12100</v>
      </c>
    </row>
    <row r="734" spans="1:7" x14ac:dyDescent="0.3">
      <c r="A734" s="59">
        <v>45419</v>
      </c>
      <c r="B734" s="55">
        <v>14.4</v>
      </c>
      <c r="C734" s="55" t="s">
        <v>40</v>
      </c>
      <c r="D734" s="55" t="s">
        <v>41</v>
      </c>
      <c r="E734" s="60">
        <v>1400</v>
      </c>
      <c r="F734" s="60">
        <v>8350</v>
      </c>
      <c r="G734" s="60">
        <v>6950</v>
      </c>
    </row>
    <row r="735" spans="1:7" x14ac:dyDescent="0.3">
      <c r="A735" s="59">
        <v>45419</v>
      </c>
      <c r="B735" s="55">
        <v>15</v>
      </c>
      <c r="C735" s="55" t="s">
        <v>60</v>
      </c>
      <c r="D735" s="55" t="s">
        <v>41</v>
      </c>
      <c r="E735" s="60">
        <v>8050</v>
      </c>
      <c r="F735" s="60">
        <v>21850</v>
      </c>
      <c r="G735" s="60">
        <v>13800</v>
      </c>
    </row>
    <row r="736" spans="1:7" x14ac:dyDescent="0.3">
      <c r="A736" s="59">
        <v>45419</v>
      </c>
      <c r="B736" s="55">
        <v>15</v>
      </c>
      <c r="C736" s="55" t="s">
        <v>49</v>
      </c>
      <c r="D736" s="55" t="s">
        <v>41</v>
      </c>
      <c r="E736" s="60">
        <v>1550</v>
      </c>
      <c r="F736" s="60">
        <v>12200</v>
      </c>
      <c r="G736" s="60">
        <v>10650</v>
      </c>
    </row>
    <row r="737" spans="1:7" x14ac:dyDescent="0.3">
      <c r="A737" s="59">
        <v>45419</v>
      </c>
      <c r="B737" s="55">
        <v>15</v>
      </c>
      <c r="C737" s="55" t="s">
        <v>74</v>
      </c>
      <c r="D737" s="55" t="s">
        <v>41</v>
      </c>
      <c r="E737" s="60">
        <v>100</v>
      </c>
      <c r="F737" s="60">
        <v>9650</v>
      </c>
      <c r="G737" s="60">
        <v>9550</v>
      </c>
    </row>
    <row r="738" spans="1:7" x14ac:dyDescent="0.3">
      <c r="A738" s="59">
        <v>45419</v>
      </c>
      <c r="B738" s="55">
        <v>15.2</v>
      </c>
      <c r="C738" s="55" t="s">
        <v>61</v>
      </c>
      <c r="D738" s="55" t="s">
        <v>43</v>
      </c>
      <c r="E738" s="60">
        <v>13700</v>
      </c>
      <c r="F738" s="60">
        <v>29550</v>
      </c>
      <c r="G738" s="60">
        <v>15850</v>
      </c>
    </row>
    <row r="739" spans="1:7" x14ac:dyDescent="0.3">
      <c r="A739" s="59">
        <v>45419</v>
      </c>
      <c r="B739" s="55">
        <v>15.2</v>
      </c>
      <c r="C739" s="55" t="s">
        <v>108</v>
      </c>
      <c r="D739" s="55" t="s">
        <v>41</v>
      </c>
      <c r="E739" s="60">
        <v>6150</v>
      </c>
      <c r="F739" s="60">
        <v>20550</v>
      </c>
      <c r="G739" s="60">
        <v>14400</v>
      </c>
    </row>
    <row r="740" spans="1:7" x14ac:dyDescent="0.3">
      <c r="A740" s="59">
        <v>45419</v>
      </c>
      <c r="B740" s="55">
        <v>15.2</v>
      </c>
      <c r="C740" s="55" t="s">
        <v>47</v>
      </c>
      <c r="D740" s="55" t="s">
        <v>41</v>
      </c>
      <c r="E740" s="60">
        <v>4250</v>
      </c>
      <c r="F740" s="60">
        <v>13200</v>
      </c>
      <c r="G740" s="60">
        <v>8950</v>
      </c>
    </row>
    <row r="741" spans="1:7" x14ac:dyDescent="0.3">
      <c r="A741" s="59">
        <v>45419</v>
      </c>
      <c r="B741" s="55">
        <v>15.3</v>
      </c>
      <c r="C741" s="55" t="s">
        <v>73</v>
      </c>
      <c r="D741" s="55" t="s">
        <v>43</v>
      </c>
      <c r="E741" s="60">
        <v>7850</v>
      </c>
      <c r="F741" s="60">
        <v>21550</v>
      </c>
      <c r="G741" s="60">
        <v>13700</v>
      </c>
    </row>
    <row r="742" spans="1:7" x14ac:dyDescent="0.3">
      <c r="A742" s="59">
        <v>45419</v>
      </c>
      <c r="B742" s="55">
        <v>15.3</v>
      </c>
      <c r="C742" s="55" t="s">
        <v>69</v>
      </c>
      <c r="D742" s="55" t="s">
        <v>43</v>
      </c>
      <c r="E742" s="60">
        <v>8500</v>
      </c>
      <c r="F742" s="60">
        <v>24200</v>
      </c>
      <c r="G742" s="60">
        <v>15700</v>
      </c>
    </row>
    <row r="743" spans="1:7" x14ac:dyDescent="0.3">
      <c r="A743" s="59">
        <v>45419</v>
      </c>
      <c r="B743" s="55">
        <v>15.4</v>
      </c>
      <c r="C743" s="55" t="s">
        <v>114</v>
      </c>
      <c r="D743" s="55" t="s">
        <v>43</v>
      </c>
      <c r="E743" s="60">
        <v>7900</v>
      </c>
      <c r="F743" s="60">
        <v>23500</v>
      </c>
      <c r="G743" s="60">
        <v>15600</v>
      </c>
    </row>
    <row r="744" spans="1:7" x14ac:dyDescent="0.3">
      <c r="A744" s="59">
        <v>45419</v>
      </c>
      <c r="B744" s="55">
        <v>16</v>
      </c>
      <c r="C744" s="55" t="s">
        <v>44</v>
      </c>
      <c r="D744" s="55" t="s">
        <v>41</v>
      </c>
      <c r="E744" s="60">
        <v>250</v>
      </c>
      <c r="F744" s="60">
        <v>5050</v>
      </c>
      <c r="G744" s="60">
        <v>4800</v>
      </c>
    </row>
    <row r="745" spans="1:7" x14ac:dyDescent="0.3">
      <c r="A745" s="59">
        <v>45419</v>
      </c>
      <c r="B745" s="55">
        <v>16</v>
      </c>
      <c r="C745" s="55" t="s">
        <v>45</v>
      </c>
      <c r="D745" s="55" t="s">
        <v>41</v>
      </c>
      <c r="E745" s="60">
        <v>2400</v>
      </c>
      <c r="F745" s="60">
        <v>7450</v>
      </c>
      <c r="G745" s="60">
        <v>5050</v>
      </c>
    </row>
    <row r="746" spans="1:7" x14ac:dyDescent="0.3">
      <c r="A746" s="59">
        <v>45419</v>
      </c>
      <c r="B746" s="55">
        <v>16.100000000000001</v>
      </c>
      <c r="C746" s="55" t="s">
        <v>107</v>
      </c>
      <c r="D746" s="55" t="s">
        <v>41</v>
      </c>
      <c r="E746" s="60">
        <v>3750</v>
      </c>
      <c r="F746" s="60">
        <v>17750</v>
      </c>
      <c r="G746" s="60">
        <v>14000</v>
      </c>
    </row>
    <row r="747" spans="1:7" x14ac:dyDescent="0.3">
      <c r="A747" s="59">
        <v>45419</v>
      </c>
      <c r="B747" s="55">
        <v>16.100000000000001</v>
      </c>
      <c r="C747" s="55" t="s">
        <v>49</v>
      </c>
      <c r="D747" s="55" t="s">
        <v>41</v>
      </c>
      <c r="E747" s="60">
        <v>2400</v>
      </c>
      <c r="F747" s="60">
        <v>13000</v>
      </c>
      <c r="G747" s="60">
        <v>10600</v>
      </c>
    </row>
    <row r="748" spans="1:7" x14ac:dyDescent="0.3">
      <c r="A748" s="59">
        <v>45419</v>
      </c>
      <c r="B748" s="55">
        <v>16.100000000000001</v>
      </c>
      <c r="C748" s="55" t="s">
        <v>106</v>
      </c>
      <c r="D748" s="55" t="s">
        <v>41</v>
      </c>
      <c r="E748" s="60">
        <v>10950</v>
      </c>
      <c r="F748" s="60">
        <v>25700</v>
      </c>
      <c r="G748" s="60">
        <v>14750</v>
      </c>
    </row>
    <row r="749" spans="1:7" x14ac:dyDescent="0.3">
      <c r="A749" s="59">
        <v>45419</v>
      </c>
      <c r="B749" s="55">
        <v>16.2</v>
      </c>
      <c r="C749" s="55" t="s">
        <v>70</v>
      </c>
      <c r="D749" s="55" t="s">
        <v>41</v>
      </c>
      <c r="E749" s="60">
        <v>3350</v>
      </c>
      <c r="F749" s="60">
        <v>17050</v>
      </c>
      <c r="G749" s="60">
        <v>13700</v>
      </c>
    </row>
    <row r="750" spans="1:7" x14ac:dyDescent="0.3">
      <c r="A750" s="59">
        <v>45419</v>
      </c>
      <c r="B750" s="55">
        <v>16.3</v>
      </c>
      <c r="C750" s="55" t="s">
        <v>56</v>
      </c>
      <c r="D750" s="55" t="s">
        <v>41</v>
      </c>
      <c r="E750" s="60">
        <v>1600</v>
      </c>
      <c r="F750" s="60">
        <v>7700</v>
      </c>
      <c r="G750" s="60">
        <v>6100</v>
      </c>
    </row>
    <row r="751" spans="1:7" x14ac:dyDescent="0.3">
      <c r="A751" s="59">
        <v>45419</v>
      </c>
      <c r="B751" s="55">
        <v>16.3</v>
      </c>
      <c r="C751" s="55" t="s">
        <v>105</v>
      </c>
      <c r="D751" s="55" t="s">
        <v>43</v>
      </c>
      <c r="E751" s="60">
        <v>2100</v>
      </c>
      <c r="F751" s="60">
        <v>9650</v>
      </c>
      <c r="G751" s="60">
        <v>7550</v>
      </c>
    </row>
    <row r="752" spans="1:7" x14ac:dyDescent="0.3">
      <c r="A752" s="59">
        <v>45419</v>
      </c>
      <c r="B752" s="55">
        <v>16.3</v>
      </c>
      <c r="C752" s="55" t="s">
        <v>40</v>
      </c>
      <c r="D752" s="55" t="s">
        <v>41</v>
      </c>
      <c r="E752" s="60">
        <v>450</v>
      </c>
      <c r="F752" s="60">
        <v>7300</v>
      </c>
      <c r="G752" s="60">
        <v>6850</v>
      </c>
    </row>
    <row r="753" spans="1:7" x14ac:dyDescent="0.3">
      <c r="A753" s="59">
        <v>45419</v>
      </c>
      <c r="B753" s="55">
        <v>16.3</v>
      </c>
      <c r="C753" s="55" t="s">
        <v>72</v>
      </c>
      <c r="D753" s="55" t="s">
        <v>41</v>
      </c>
      <c r="E753" s="60">
        <v>6250</v>
      </c>
      <c r="F753" s="60">
        <v>20100</v>
      </c>
      <c r="G753" s="60">
        <v>13850</v>
      </c>
    </row>
    <row r="754" spans="1:7" x14ac:dyDescent="0.3">
      <c r="A754" s="59">
        <v>45419</v>
      </c>
      <c r="B754" s="55">
        <v>17</v>
      </c>
      <c r="C754" s="55" t="s">
        <v>44</v>
      </c>
      <c r="D754" s="55" t="s">
        <v>41</v>
      </c>
      <c r="E754" s="60">
        <v>200</v>
      </c>
      <c r="F754" s="60">
        <v>5350</v>
      </c>
      <c r="G754" s="60">
        <v>5150</v>
      </c>
    </row>
    <row r="755" spans="1:7" x14ac:dyDescent="0.3">
      <c r="A755" s="59">
        <v>45419</v>
      </c>
      <c r="B755" s="55">
        <v>17.100000000000001</v>
      </c>
      <c r="C755" s="55" t="s">
        <v>95</v>
      </c>
      <c r="D755" s="55" t="s">
        <v>41</v>
      </c>
      <c r="E755" s="60">
        <v>6300</v>
      </c>
      <c r="F755" s="60">
        <v>20000</v>
      </c>
      <c r="G755" s="60">
        <v>13700</v>
      </c>
    </row>
    <row r="756" spans="1:7" x14ac:dyDescent="0.3">
      <c r="A756" s="59">
        <v>45419</v>
      </c>
      <c r="B756" s="55">
        <v>17.2</v>
      </c>
      <c r="C756" s="55" t="s">
        <v>57</v>
      </c>
      <c r="D756" s="55" t="s">
        <v>41</v>
      </c>
      <c r="E756" s="60">
        <v>4950</v>
      </c>
      <c r="F756" s="60">
        <v>18750</v>
      </c>
      <c r="G756" s="60">
        <v>13800</v>
      </c>
    </row>
    <row r="757" spans="1:7" x14ac:dyDescent="0.3">
      <c r="A757" s="59">
        <v>45419</v>
      </c>
      <c r="B757" s="55">
        <v>17.3</v>
      </c>
      <c r="C757" s="55" t="s">
        <v>47</v>
      </c>
      <c r="D757" s="55" t="s">
        <v>41</v>
      </c>
      <c r="E757" s="60">
        <v>3800</v>
      </c>
      <c r="F757" s="60">
        <v>12900</v>
      </c>
      <c r="G757" s="60">
        <v>9100</v>
      </c>
    </row>
    <row r="758" spans="1:7" x14ac:dyDescent="0.3">
      <c r="A758" s="59">
        <v>45419</v>
      </c>
      <c r="B758" s="55">
        <v>17.3</v>
      </c>
      <c r="C758" s="55" t="s">
        <v>52</v>
      </c>
      <c r="D758" s="55" t="s">
        <v>41</v>
      </c>
      <c r="E758" s="60">
        <v>6350</v>
      </c>
      <c r="F758" s="60">
        <v>20050</v>
      </c>
      <c r="G758" s="60">
        <v>13700</v>
      </c>
    </row>
    <row r="759" spans="1:7" x14ac:dyDescent="0.3">
      <c r="A759" s="59">
        <v>45419</v>
      </c>
      <c r="B759" s="55">
        <v>17.3</v>
      </c>
      <c r="C759" s="55" t="s">
        <v>45</v>
      </c>
      <c r="D759" s="55" t="s">
        <v>41</v>
      </c>
      <c r="E759" s="60">
        <v>250</v>
      </c>
      <c r="F759" s="60">
        <v>4950</v>
      </c>
      <c r="G759" s="60">
        <v>4700</v>
      </c>
    </row>
    <row r="760" spans="1:7" x14ac:dyDescent="0.3">
      <c r="A760" s="59">
        <v>45419</v>
      </c>
      <c r="B760" s="55">
        <v>17.5</v>
      </c>
      <c r="C760" s="55" t="s">
        <v>65</v>
      </c>
      <c r="D760" s="55" t="s">
        <v>41</v>
      </c>
      <c r="E760" s="60">
        <v>2150</v>
      </c>
      <c r="F760" s="60">
        <v>16650</v>
      </c>
      <c r="G760" s="60">
        <v>14500</v>
      </c>
    </row>
    <row r="761" spans="1:7" x14ac:dyDescent="0.3">
      <c r="A761" s="59">
        <v>45419</v>
      </c>
      <c r="B761" s="55">
        <v>18</v>
      </c>
      <c r="C761" s="55" t="s">
        <v>106</v>
      </c>
      <c r="D761" s="55" t="s">
        <v>41</v>
      </c>
      <c r="E761" s="60">
        <v>5000</v>
      </c>
      <c r="F761" s="60">
        <v>19700</v>
      </c>
      <c r="G761" s="60">
        <v>14700</v>
      </c>
    </row>
    <row r="762" spans="1:7" x14ac:dyDescent="0.3">
      <c r="A762" s="59">
        <v>45419</v>
      </c>
      <c r="B762" s="55">
        <v>18</v>
      </c>
      <c r="C762" s="55" t="s">
        <v>56</v>
      </c>
      <c r="D762" s="55" t="s">
        <v>41</v>
      </c>
      <c r="E762" s="60">
        <v>750</v>
      </c>
      <c r="F762" s="60">
        <v>6850</v>
      </c>
      <c r="G762" s="60">
        <v>6100</v>
      </c>
    </row>
    <row r="763" spans="1:7" x14ac:dyDescent="0.3">
      <c r="A763" s="59">
        <v>45419</v>
      </c>
      <c r="B763" s="55">
        <v>18.100000000000001</v>
      </c>
      <c r="C763" s="55" t="s">
        <v>44</v>
      </c>
      <c r="D763" s="55" t="s">
        <v>41</v>
      </c>
      <c r="E763" s="60">
        <v>1800</v>
      </c>
      <c r="F763" s="60">
        <v>7350</v>
      </c>
      <c r="G763" s="60">
        <v>5550</v>
      </c>
    </row>
    <row r="764" spans="1:7" x14ac:dyDescent="0.3">
      <c r="A764" s="59">
        <v>45419</v>
      </c>
      <c r="B764" s="55">
        <v>18.2</v>
      </c>
      <c r="C764" s="55" t="s">
        <v>66</v>
      </c>
      <c r="D764" s="55" t="s">
        <v>41</v>
      </c>
      <c r="E764" s="60">
        <v>6950</v>
      </c>
      <c r="F764" s="60">
        <v>23550</v>
      </c>
      <c r="G764" s="60">
        <v>16600</v>
      </c>
    </row>
    <row r="765" spans="1:7" x14ac:dyDescent="0.3">
      <c r="A765" s="59">
        <v>45419</v>
      </c>
      <c r="B765" s="55">
        <v>18.399999999999999</v>
      </c>
      <c r="C765" s="55" t="s">
        <v>62</v>
      </c>
      <c r="D765" s="55" t="s">
        <v>41</v>
      </c>
      <c r="E765" s="60">
        <v>11750</v>
      </c>
      <c r="F765" s="60">
        <v>25500</v>
      </c>
      <c r="G765" s="60">
        <v>13750</v>
      </c>
    </row>
    <row r="766" spans="1:7" x14ac:dyDescent="0.3">
      <c r="A766" s="59">
        <v>45419</v>
      </c>
      <c r="B766" s="55">
        <v>19</v>
      </c>
      <c r="C766" s="55" t="s">
        <v>58</v>
      </c>
      <c r="D766" s="55" t="s">
        <v>41</v>
      </c>
      <c r="E766" s="60">
        <v>8700</v>
      </c>
      <c r="F766" s="60">
        <v>22800</v>
      </c>
      <c r="G766" s="60">
        <v>14100</v>
      </c>
    </row>
    <row r="767" spans="1:7" x14ac:dyDescent="0.3">
      <c r="A767" s="59">
        <v>45419</v>
      </c>
      <c r="B767" s="55">
        <v>19.399999999999999</v>
      </c>
      <c r="C767" s="55" t="s">
        <v>61</v>
      </c>
      <c r="D767" s="55" t="s">
        <v>43</v>
      </c>
      <c r="E767" s="60">
        <v>6450</v>
      </c>
      <c r="F767" s="60">
        <v>22300</v>
      </c>
      <c r="G767" s="60">
        <v>15850</v>
      </c>
    </row>
    <row r="768" spans="1:7" x14ac:dyDescent="0.3">
      <c r="A768" s="59">
        <v>45420</v>
      </c>
      <c r="B768" s="55">
        <v>7</v>
      </c>
      <c r="C768" s="55" t="s">
        <v>40</v>
      </c>
      <c r="D768" s="55" t="s">
        <v>41</v>
      </c>
      <c r="E768" s="60">
        <v>1150</v>
      </c>
      <c r="F768" s="60">
        <v>7700</v>
      </c>
      <c r="G768" s="60">
        <v>6550</v>
      </c>
    </row>
    <row r="769" spans="1:7" x14ac:dyDescent="0.3">
      <c r="A769" s="59">
        <v>45420</v>
      </c>
      <c r="B769" s="55">
        <v>7.1</v>
      </c>
      <c r="C769" s="55" t="s">
        <v>117</v>
      </c>
      <c r="D769" s="55" t="s">
        <v>43</v>
      </c>
      <c r="E769" s="60">
        <v>7500</v>
      </c>
      <c r="F769" s="60">
        <v>23050</v>
      </c>
      <c r="G769" s="60">
        <v>15550</v>
      </c>
    </row>
    <row r="770" spans="1:7" x14ac:dyDescent="0.3">
      <c r="A770" s="59">
        <v>45420</v>
      </c>
      <c r="B770" s="55">
        <v>7.2</v>
      </c>
      <c r="C770" s="55" t="s">
        <v>110</v>
      </c>
      <c r="D770" s="55" t="s">
        <v>43</v>
      </c>
      <c r="E770" s="60">
        <v>15100</v>
      </c>
      <c r="F770" s="60">
        <v>30650</v>
      </c>
      <c r="G770" s="60">
        <v>15550</v>
      </c>
    </row>
    <row r="771" spans="1:7" x14ac:dyDescent="0.3">
      <c r="A771" s="59">
        <v>45420</v>
      </c>
      <c r="B771" s="55">
        <v>8.1</v>
      </c>
      <c r="C771" s="55" t="s">
        <v>45</v>
      </c>
      <c r="D771" s="55" t="s">
        <v>41</v>
      </c>
      <c r="E771" s="60">
        <v>2600</v>
      </c>
      <c r="F771" s="60">
        <v>7750</v>
      </c>
      <c r="G771" s="60">
        <v>5150</v>
      </c>
    </row>
    <row r="772" spans="1:7" x14ac:dyDescent="0.3">
      <c r="A772" s="59">
        <v>45420</v>
      </c>
      <c r="B772" s="55">
        <v>8.1999999999999993</v>
      </c>
      <c r="C772" s="55" t="s">
        <v>40</v>
      </c>
      <c r="D772" s="55" t="s">
        <v>41</v>
      </c>
      <c r="E772" s="60">
        <v>1500</v>
      </c>
      <c r="F772" s="60">
        <v>8450</v>
      </c>
      <c r="G772" s="60">
        <v>6950</v>
      </c>
    </row>
    <row r="773" spans="1:7" x14ac:dyDescent="0.3">
      <c r="A773" s="59">
        <v>45420</v>
      </c>
      <c r="B773" s="55">
        <v>8.4</v>
      </c>
      <c r="C773" s="55" t="s">
        <v>47</v>
      </c>
      <c r="D773" s="55" t="s">
        <v>41</v>
      </c>
      <c r="E773" s="60">
        <v>2100</v>
      </c>
      <c r="F773" s="60">
        <v>11100</v>
      </c>
      <c r="G773" s="60">
        <v>9000</v>
      </c>
    </row>
    <row r="774" spans="1:7" x14ac:dyDescent="0.3">
      <c r="A774" s="59">
        <v>45420</v>
      </c>
      <c r="B774" s="55">
        <v>9.1</v>
      </c>
      <c r="C774" s="55" t="s">
        <v>44</v>
      </c>
      <c r="D774" s="55" t="s">
        <v>41</v>
      </c>
      <c r="E774" s="60">
        <v>6500</v>
      </c>
      <c r="F774" s="60">
        <v>12000</v>
      </c>
      <c r="G774" s="60">
        <v>5500</v>
      </c>
    </row>
    <row r="775" spans="1:7" x14ac:dyDescent="0.3">
      <c r="A775" s="59">
        <v>45420</v>
      </c>
      <c r="B775" s="55">
        <v>9.1999999999999993</v>
      </c>
      <c r="C775" s="55" t="s">
        <v>49</v>
      </c>
      <c r="D775" s="55" t="s">
        <v>41</v>
      </c>
      <c r="E775" s="60">
        <v>9150</v>
      </c>
      <c r="F775" s="60">
        <v>21350</v>
      </c>
      <c r="G775" s="60">
        <v>12200</v>
      </c>
    </row>
    <row r="776" spans="1:7" x14ac:dyDescent="0.3">
      <c r="A776" s="59">
        <v>45420</v>
      </c>
      <c r="B776" s="55">
        <v>9.3000000000000007</v>
      </c>
      <c r="C776" s="55" t="s">
        <v>45</v>
      </c>
      <c r="D776" s="55" t="s">
        <v>41</v>
      </c>
      <c r="E776" s="60">
        <v>3300</v>
      </c>
      <c r="F776" s="60">
        <v>8450</v>
      </c>
      <c r="G776" s="60">
        <v>5150</v>
      </c>
    </row>
    <row r="777" spans="1:7" x14ac:dyDescent="0.3">
      <c r="A777" s="59">
        <v>45420</v>
      </c>
      <c r="B777" s="55">
        <v>9.3000000000000007</v>
      </c>
      <c r="C777" s="55" t="s">
        <v>46</v>
      </c>
      <c r="D777" s="55" t="s">
        <v>41</v>
      </c>
      <c r="E777" s="60">
        <v>8250</v>
      </c>
      <c r="F777" s="60">
        <v>22200</v>
      </c>
      <c r="G777" s="60">
        <v>13950</v>
      </c>
    </row>
    <row r="778" spans="1:7" x14ac:dyDescent="0.3">
      <c r="A778" s="59">
        <v>45420</v>
      </c>
      <c r="B778" s="55">
        <v>9.4</v>
      </c>
      <c r="C778" s="55" t="s">
        <v>40</v>
      </c>
      <c r="D778" s="55" t="s">
        <v>41</v>
      </c>
      <c r="E778" s="60">
        <v>1650</v>
      </c>
      <c r="F778" s="60">
        <v>8600</v>
      </c>
      <c r="G778" s="60">
        <v>6950</v>
      </c>
    </row>
    <row r="779" spans="1:7" x14ac:dyDescent="0.3">
      <c r="A779" s="59">
        <v>45420</v>
      </c>
      <c r="B779" s="55">
        <v>9.4</v>
      </c>
      <c r="C779" s="55" t="s">
        <v>108</v>
      </c>
      <c r="D779" s="55" t="s">
        <v>41</v>
      </c>
      <c r="E779" s="60">
        <v>7550</v>
      </c>
      <c r="F779" s="60">
        <v>21950</v>
      </c>
      <c r="G779" s="60">
        <v>14400</v>
      </c>
    </row>
    <row r="780" spans="1:7" x14ac:dyDescent="0.3">
      <c r="A780" s="59">
        <v>45420</v>
      </c>
      <c r="B780" s="55">
        <v>9.5</v>
      </c>
      <c r="C780" s="55" t="s">
        <v>73</v>
      </c>
      <c r="D780" s="55" t="s">
        <v>43</v>
      </c>
      <c r="E780" s="60">
        <v>9550</v>
      </c>
      <c r="F780" s="60">
        <v>148250</v>
      </c>
      <c r="G780" s="60">
        <v>138700</v>
      </c>
    </row>
    <row r="781" spans="1:7" x14ac:dyDescent="0.3">
      <c r="A781" s="59">
        <v>45420</v>
      </c>
      <c r="B781" s="55">
        <v>10</v>
      </c>
      <c r="C781" s="55" t="s">
        <v>117</v>
      </c>
      <c r="D781" s="55" t="s">
        <v>43</v>
      </c>
      <c r="E781" s="60">
        <v>2700</v>
      </c>
      <c r="F781" s="60">
        <v>18400</v>
      </c>
      <c r="G781" s="60">
        <v>15700</v>
      </c>
    </row>
    <row r="782" spans="1:7" x14ac:dyDescent="0.3">
      <c r="A782" s="59">
        <v>45420</v>
      </c>
      <c r="B782" s="55">
        <v>10.1</v>
      </c>
      <c r="C782" s="55" t="s">
        <v>47</v>
      </c>
      <c r="D782" s="55" t="s">
        <v>41</v>
      </c>
      <c r="E782" s="60">
        <v>5050</v>
      </c>
      <c r="F782" s="60">
        <v>14050</v>
      </c>
      <c r="G782" s="60">
        <v>9000</v>
      </c>
    </row>
    <row r="783" spans="1:7" x14ac:dyDescent="0.3">
      <c r="A783" s="59">
        <v>45420</v>
      </c>
      <c r="B783" s="55">
        <v>10.3</v>
      </c>
      <c r="C783" s="55" t="s">
        <v>56</v>
      </c>
      <c r="D783" s="55" t="s">
        <v>41</v>
      </c>
      <c r="E783" s="60">
        <v>2100</v>
      </c>
      <c r="F783" s="60">
        <v>8200</v>
      </c>
      <c r="G783" s="60">
        <v>6100</v>
      </c>
    </row>
    <row r="784" spans="1:7" x14ac:dyDescent="0.3">
      <c r="A784" s="59">
        <v>45420</v>
      </c>
      <c r="B784" s="55">
        <v>10.3</v>
      </c>
      <c r="C784" s="55" t="s">
        <v>44</v>
      </c>
      <c r="D784" s="55" t="s">
        <v>41</v>
      </c>
      <c r="E784" s="60">
        <v>1700</v>
      </c>
      <c r="F784" s="60">
        <v>7100</v>
      </c>
      <c r="G784" s="60">
        <v>5400</v>
      </c>
    </row>
    <row r="785" spans="1:7" x14ac:dyDescent="0.3">
      <c r="A785" s="59">
        <v>45420</v>
      </c>
      <c r="B785" s="55">
        <v>10.3</v>
      </c>
      <c r="C785" s="55" t="s">
        <v>50</v>
      </c>
      <c r="D785" s="55" t="s">
        <v>43</v>
      </c>
      <c r="E785" s="60">
        <v>6350</v>
      </c>
      <c r="F785" s="60">
        <v>20350</v>
      </c>
      <c r="G785" s="60">
        <v>14000</v>
      </c>
    </row>
    <row r="786" spans="1:7" x14ac:dyDescent="0.3">
      <c r="A786" s="59">
        <v>45420</v>
      </c>
      <c r="B786" s="55">
        <v>10.3</v>
      </c>
      <c r="C786" s="55" t="s">
        <v>84</v>
      </c>
      <c r="D786" s="55" t="s">
        <v>43</v>
      </c>
      <c r="E786" s="60">
        <v>8050</v>
      </c>
      <c r="F786" s="60">
        <v>21750</v>
      </c>
      <c r="G786" s="60">
        <v>13700</v>
      </c>
    </row>
    <row r="787" spans="1:7" x14ac:dyDescent="0.3">
      <c r="A787" s="59">
        <v>45420</v>
      </c>
      <c r="B787" s="55">
        <v>10.3</v>
      </c>
      <c r="C787" s="55" t="s">
        <v>116</v>
      </c>
      <c r="D787" s="55" t="s">
        <v>48</v>
      </c>
      <c r="E787" s="60">
        <v>9450</v>
      </c>
      <c r="F787" s="60">
        <v>21600</v>
      </c>
      <c r="G787" s="60">
        <v>12150</v>
      </c>
    </row>
    <row r="788" spans="1:7" x14ac:dyDescent="0.3">
      <c r="A788" s="59">
        <v>45420</v>
      </c>
      <c r="B788" s="55">
        <v>10.4</v>
      </c>
      <c r="C788" s="55" t="s">
        <v>45</v>
      </c>
      <c r="D788" s="55" t="s">
        <v>41</v>
      </c>
      <c r="E788" s="60">
        <v>300</v>
      </c>
      <c r="F788" s="60">
        <v>5050</v>
      </c>
      <c r="G788" s="60">
        <v>4750</v>
      </c>
    </row>
    <row r="789" spans="1:7" x14ac:dyDescent="0.3">
      <c r="A789" s="59">
        <v>45420</v>
      </c>
      <c r="B789" s="55">
        <v>10.4</v>
      </c>
      <c r="C789" s="55" t="s">
        <v>40</v>
      </c>
      <c r="D789" s="55" t="s">
        <v>41</v>
      </c>
      <c r="E789" s="60">
        <v>350</v>
      </c>
      <c r="F789" s="60">
        <v>6950</v>
      </c>
      <c r="G789" s="60">
        <v>6600</v>
      </c>
    </row>
    <row r="790" spans="1:7" x14ac:dyDescent="0.3">
      <c r="A790" s="59">
        <v>45420</v>
      </c>
      <c r="B790" s="55">
        <v>10.5</v>
      </c>
      <c r="C790" s="55" t="s">
        <v>85</v>
      </c>
      <c r="D790" s="55" t="s">
        <v>43</v>
      </c>
      <c r="E790" s="60">
        <v>9300</v>
      </c>
      <c r="F790" s="60">
        <v>21500</v>
      </c>
      <c r="G790" s="60">
        <v>12200</v>
      </c>
    </row>
    <row r="791" spans="1:7" x14ac:dyDescent="0.3">
      <c r="A791" s="59">
        <v>45420</v>
      </c>
      <c r="B791" s="55">
        <v>10.5</v>
      </c>
      <c r="C791" s="55" t="s">
        <v>57</v>
      </c>
      <c r="D791" s="55" t="s">
        <v>41</v>
      </c>
      <c r="E791" s="60">
        <v>7750</v>
      </c>
      <c r="F791" s="60">
        <v>21600</v>
      </c>
      <c r="G791" s="60">
        <v>13850</v>
      </c>
    </row>
    <row r="792" spans="1:7" x14ac:dyDescent="0.3">
      <c r="A792" s="59">
        <v>45420</v>
      </c>
      <c r="B792" s="55">
        <v>11</v>
      </c>
      <c r="C792" s="55" t="s">
        <v>42</v>
      </c>
      <c r="D792" s="55" t="s">
        <v>43</v>
      </c>
      <c r="E792" s="60">
        <v>10000</v>
      </c>
      <c r="F792" s="60">
        <v>25800</v>
      </c>
      <c r="G792" s="60">
        <v>15800</v>
      </c>
    </row>
    <row r="793" spans="1:7" x14ac:dyDescent="0.3">
      <c r="A793" s="59">
        <v>45420</v>
      </c>
      <c r="B793" s="55">
        <v>11.1</v>
      </c>
      <c r="C793" s="55" t="s">
        <v>51</v>
      </c>
      <c r="D793" s="55" t="s">
        <v>48</v>
      </c>
      <c r="E793" s="60">
        <v>8400</v>
      </c>
      <c r="F793" s="60">
        <v>20600</v>
      </c>
      <c r="G793" s="60">
        <v>12200</v>
      </c>
    </row>
    <row r="794" spans="1:7" x14ac:dyDescent="0.3">
      <c r="A794" s="59">
        <v>45420</v>
      </c>
      <c r="B794" s="55">
        <v>11.1</v>
      </c>
      <c r="C794" s="55" t="s">
        <v>104</v>
      </c>
      <c r="D794" s="55" t="s">
        <v>43</v>
      </c>
      <c r="E794" s="60">
        <v>7500</v>
      </c>
      <c r="F794" s="60">
        <v>21450</v>
      </c>
      <c r="G794" s="60">
        <v>13950</v>
      </c>
    </row>
    <row r="795" spans="1:7" x14ac:dyDescent="0.3">
      <c r="A795" s="59">
        <v>45420</v>
      </c>
      <c r="B795" s="55">
        <v>11.1</v>
      </c>
      <c r="C795" s="55" t="s">
        <v>135</v>
      </c>
      <c r="D795" s="55" t="s">
        <v>43</v>
      </c>
      <c r="E795" s="60">
        <v>2750</v>
      </c>
      <c r="F795" s="60">
        <v>9850</v>
      </c>
      <c r="G795" s="60">
        <v>7100</v>
      </c>
    </row>
    <row r="796" spans="1:7" x14ac:dyDescent="0.3">
      <c r="A796" s="59">
        <v>45420</v>
      </c>
      <c r="B796" s="55">
        <v>11.2</v>
      </c>
      <c r="C796" s="55" t="s">
        <v>71</v>
      </c>
      <c r="D796" s="55" t="s">
        <v>43</v>
      </c>
      <c r="E796" s="60">
        <v>8450</v>
      </c>
      <c r="F796" s="60">
        <v>20550</v>
      </c>
      <c r="G796" s="60">
        <v>12100</v>
      </c>
    </row>
    <row r="797" spans="1:7" x14ac:dyDescent="0.3">
      <c r="A797" s="59">
        <v>45420</v>
      </c>
      <c r="B797" s="55">
        <v>11.2</v>
      </c>
      <c r="C797" s="55" t="s">
        <v>60</v>
      </c>
      <c r="D797" s="55" t="s">
        <v>41</v>
      </c>
      <c r="E797" s="60">
        <v>7100</v>
      </c>
      <c r="F797" s="60">
        <v>20950</v>
      </c>
      <c r="G797" s="60">
        <v>13850</v>
      </c>
    </row>
    <row r="798" spans="1:7" x14ac:dyDescent="0.3">
      <c r="A798" s="59">
        <v>45420</v>
      </c>
      <c r="B798" s="55">
        <v>11.2</v>
      </c>
      <c r="C798" s="55" t="s">
        <v>53</v>
      </c>
      <c r="D798" s="55" t="s">
        <v>43</v>
      </c>
      <c r="E798" s="60">
        <v>6950</v>
      </c>
      <c r="F798" s="60">
        <v>19400</v>
      </c>
      <c r="G798" s="60">
        <v>12450</v>
      </c>
    </row>
    <row r="799" spans="1:7" x14ac:dyDescent="0.3">
      <c r="A799" s="59">
        <v>45420</v>
      </c>
      <c r="B799" s="55">
        <v>11.2</v>
      </c>
      <c r="C799" s="55" t="s">
        <v>98</v>
      </c>
      <c r="D799" s="55" t="s">
        <v>43</v>
      </c>
      <c r="E799" s="60">
        <v>9100</v>
      </c>
      <c r="F799" s="60">
        <v>22800</v>
      </c>
      <c r="G799" s="60">
        <v>13700</v>
      </c>
    </row>
    <row r="800" spans="1:7" x14ac:dyDescent="0.3">
      <c r="A800" s="59">
        <v>45420</v>
      </c>
      <c r="B800" s="55">
        <v>11.3</v>
      </c>
      <c r="C800" s="55" t="s">
        <v>72</v>
      </c>
      <c r="D800" s="55" t="s">
        <v>41</v>
      </c>
      <c r="E800" s="60">
        <v>9150</v>
      </c>
      <c r="F800" s="60">
        <v>23000</v>
      </c>
      <c r="G800" s="60">
        <v>13850</v>
      </c>
    </row>
    <row r="801" spans="1:7" x14ac:dyDescent="0.3">
      <c r="A801" s="59">
        <v>45420</v>
      </c>
      <c r="B801" s="55">
        <v>11.4</v>
      </c>
      <c r="C801" s="55" t="s">
        <v>75</v>
      </c>
      <c r="D801" s="55" t="s">
        <v>43</v>
      </c>
      <c r="E801" s="60">
        <v>9250</v>
      </c>
      <c r="F801" s="60">
        <v>23000</v>
      </c>
      <c r="G801" s="60">
        <v>13750</v>
      </c>
    </row>
    <row r="802" spans="1:7" x14ac:dyDescent="0.3">
      <c r="A802" s="59">
        <v>45420</v>
      </c>
      <c r="B802" s="55">
        <v>11.4</v>
      </c>
      <c r="C802" s="55" t="s">
        <v>47</v>
      </c>
      <c r="D802" s="55" t="s">
        <v>41</v>
      </c>
      <c r="E802" s="60">
        <v>3050</v>
      </c>
      <c r="F802" s="60">
        <v>12050</v>
      </c>
      <c r="G802" s="60">
        <v>9000</v>
      </c>
    </row>
    <row r="803" spans="1:7" x14ac:dyDescent="0.3">
      <c r="A803" s="59">
        <v>45420</v>
      </c>
      <c r="B803" s="55">
        <v>11.4</v>
      </c>
      <c r="C803" s="55" t="s">
        <v>49</v>
      </c>
      <c r="D803" s="55" t="s">
        <v>41</v>
      </c>
      <c r="E803" s="60">
        <v>4350</v>
      </c>
      <c r="F803" s="60">
        <v>16100</v>
      </c>
      <c r="G803" s="60">
        <v>11750</v>
      </c>
    </row>
    <row r="804" spans="1:7" x14ac:dyDescent="0.3">
      <c r="A804" s="59">
        <v>45420</v>
      </c>
      <c r="B804" s="55">
        <v>11.4</v>
      </c>
      <c r="C804" s="55" t="s">
        <v>108</v>
      </c>
      <c r="D804" s="55" t="s">
        <v>41</v>
      </c>
      <c r="E804" s="60">
        <v>5500</v>
      </c>
      <c r="F804" s="60">
        <v>19750</v>
      </c>
      <c r="G804" s="60">
        <v>14250</v>
      </c>
    </row>
    <row r="805" spans="1:7" x14ac:dyDescent="0.3">
      <c r="A805" s="59">
        <v>45420</v>
      </c>
      <c r="B805" s="55">
        <v>11.5</v>
      </c>
      <c r="C805" s="55" t="s">
        <v>40</v>
      </c>
      <c r="D805" s="55" t="s">
        <v>41</v>
      </c>
      <c r="E805" s="60">
        <v>700</v>
      </c>
      <c r="F805" s="60">
        <v>7650</v>
      </c>
      <c r="G805" s="60">
        <v>6950</v>
      </c>
    </row>
    <row r="806" spans="1:7" x14ac:dyDescent="0.3">
      <c r="A806" s="59">
        <v>45420</v>
      </c>
      <c r="B806" s="55">
        <v>12</v>
      </c>
      <c r="C806" s="55" t="s">
        <v>117</v>
      </c>
      <c r="D806" s="55" t="s">
        <v>43</v>
      </c>
      <c r="E806" s="60">
        <v>1500</v>
      </c>
      <c r="F806" s="60">
        <v>17050</v>
      </c>
      <c r="G806" s="60">
        <v>15550</v>
      </c>
    </row>
    <row r="807" spans="1:7" x14ac:dyDescent="0.3">
      <c r="A807" s="59">
        <v>45420</v>
      </c>
      <c r="B807" s="55">
        <v>12</v>
      </c>
      <c r="C807" s="55" t="s">
        <v>70</v>
      </c>
      <c r="D807" s="55" t="s">
        <v>41</v>
      </c>
      <c r="E807" s="60">
        <v>9800</v>
      </c>
      <c r="F807" s="60">
        <v>23500</v>
      </c>
      <c r="G807" s="60">
        <v>13700</v>
      </c>
    </row>
    <row r="808" spans="1:7" x14ac:dyDescent="0.3">
      <c r="A808" s="59">
        <v>45420</v>
      </c>
      <c r="B808" s="55">
        <v>12</v>
      </c>
      <c r="C808" s="55" t="s">
        <v>45</v>
      </c>
      <c r="D808" s="55" t="s">
        <v>41</v>
      </c>
      <c r="E808" s="60">
        <v>650</v>
      </c>
      <c r="F808" s="60">
        <v>5700</v>
      </c>
      <c r="G808" s="60">
        <v>5050</v>
      </c>
    </row>
    <row r="809" spans="1:7" x14ac:dyDescent="0.3">
      <c r="A809" s="59">
        <v>45420</v>
      </c>
      <c r="B809" s="55">
        <v>12.1</v>
      </c>
      <c r="C809" s="55" t="s">
        <v>99</v>
      </c>
      <c r="D809" s="55" t="s">
        <v>43</v>
      </c>
      <c r="E809" s="60">
        <v>8450</v>
      </c>
      <c r="F809" s="60">
        <v>21000</v>
      </c>
      <c r="G809" s="60">
        <v>12550</v>
      </c>
    </row>
    <row r="810" spans="1:7" x14ac:dyDescent="0.3">
      <c r="A810" s="59">
        <v>45420</v>
      </c>
      <c r="B810" s="55">
        <v>12.1</v>
      </c>
      <c r="C810" s="55" t="s">
        <v>74</v>
      </c>
      <c r="D810" s="55" t="s">
        <v>41</v>
      </c>
      <c r="E810" s="60">
        <v>4200</v>
      </c>
      <c r="F810" s="60">
        <v>13400</v>
      </c>
      <c r="G810" s="60">
        <v>9200</v>
      </c>
    </row>
    <row r="811" spans="1:7" x14ac:dyDescent="0.3">
      <c r="A811" s="59">
        <v>45420</v>
      </c>
      <c r="B811" s="55">
        <v>12.2</v>
      </c>
      <c r="C811" s="55" t="s">
        <v>44</v>
      </c>
      <c r="D811" s="55" t="s">
        <v>41</v>
      </c>
      <c r="E811" s="60">
        <v>750</v>
      </c>
      <c r="F811" s="60">
        <v>6150</v>
      </c>
      <c r="G811" s="60">
        <v>5400</v>
      </c>
    </row>
    <row r="812" spans="1:7" x14ac:dyDescent="0.3">
      <c r="A812" s="59">
        <v>45420</v>
      </c>
      <c r="B812" s="55">
        <v>12.2</v>
      </c>
      <c r="C812" s="55" t="s">
        <v>86</v>
      </c>
      <c r="D812" s="55" t="s">
        <v>43</v>
      </c>
      <c r="E812" s="60">
        <v>9200</v>
      </c>
      <c r="F812" s="60">
        <v>21750</v>
      </c>
      <c r="G812" s="60">
        <v>12550</v>
      </c>
    </row>
    <row r="813" spans="1:7" x14ac:dyDescent="0.3">
      <c r="A813" s="59">
        <v>45420</v>
      </c>
      <c r="B813" s="55">
        <v>12.3</v>
      </c>
      <c r="C813" s="55" t="s">
        <v>106</v>
      </c>
      <c r="D813" s="55" t="s">
        <v>41</v>
      </c>
      <c r="E813" s="60">
        <v>10400</v>
      </c>
      <c r="F813" s="60">
        <v>25100</v>
      </c>
      <c r="G813" s="60">
        <v>14700</v>
      </c>
    </row>
    <row r="814" spans="1:7" x14ac:dyDescent="0.3">
      <c r="A814" s="59">
        <v>45420</v>
      </c>
      <c r="B814" s="55">
        <v>12.4</v>
      </c>
      <c r="C814" s="55" t="s">
        <v>52</v>
      </c>
      <c r="D814" s="55" t="s">
        <v>41</v>
      </c>
      <c r="E814" s="60">
        <v>8550</v>
      </c>
      <c r="F814" s="60">
        <v>22350</v>
      </c>
      <c r="G814" s="60">
        <v>13800</v>
      </c>
    </row>
    <row r="815" spans="1:7" x14ac:dyDescent="0.3">
      <c r="A815" s="59">
        <v>45420</v>
      </c>
      <c r="B815" s="55">
        <v>12.5</v>
      </c>
      <c r="C815" s="55" t="s">
        <v>63</v>
      </c>
      <c r="D815" s="55" t="s">
        <v>43</v>
      </c>
      <c r="E815" s="60">
        <v>1150</v>
      </c>
      <c r="F815" s="60">
        <v>9150</v>
      </c>
      <c r="G815" s="60">
        <v>8000</v>
      </c>
    </row>
    <row r="816" spans="1:7" x14ac:dyDescent="0.3">
      <c r="A816" s="59">
        <v>45420</v>
      </c>
      <c r="B816" s="55">
        <v>12.5</v>
      </c>
      <c r="C816" s="55" t="s">
        <v>143</v>
      </c>
      <c r="D816" s="55" t="s">
        <v>43</v>
      </c>
      <c r="E816" s="60">
        <v>1700</v>
      </c>
      <c r="F816" s="60">
        <v>8600</v>
      </c>
      <c r="G816" s="60">
        <v>6900</v>
      </c>
    </row>
    <row r="817" spans="1:7" x14ac:dyDescent="0.3">
      <c r="A817" s="59">
        <v>45420</v>
      </c>
      <c r="B817" s="55">
        <v>12.5</v>
      </c>
      <c r="C817" s="55" t="s">
        <v>54</v>
      </c>
      <c r="D817" s="55" t="s">
        <v>55</v>
      </c>
      <c r="E817" s="60">
        <v>2350</v>
      </c>
      <c r="F817" s="60">
        <v>5050</v>
      </c>
      <c r="G817" s="60">
        <v>2700</v>
      </c>
    </row>
    <row r="818" spans="1:7" x14ac:dyDescent="0.3">
      <c r="A818" s="59">
        <v>45420</v>
      </c>
      <c r="B818" s="55">
        <v>13</v>
      </c>
      <c r="C818" s="55" t="s">
        <v>47</v>
      </c>
      <c r="D818" s="55" t="s">
        <v>41</v>
      </c>
      <c r="E818" s="60">
        <v>2900</v>
      </c>
      <c r="F818" s="60">
        <v>12050</v>
      </c>
      <c r="G818" s="60">
        <v>9150</v>
      </c>
    </row>
    <row r="819" spans="1:7" x14ac:dyDescent="0.3">
      <c r="A819" s="59">
        <v>45420</v>
      </c>
      <c r="B819" s="55">
        <v>13</v>
      </c>
      <c r="C819" s="55" t="s">
        <v>69</v>
      </c>
      <c r="D819" s="55" t="s">
        <v>43</v>
      </c>
      <c r="E819" s="60">
        <v>11100</v>
      </c>
      <c r="F819" s="60">
        <v>26950</v>
      </c>
      <c r="G819" s="60">
        <v>15850</v>
      </c>
    </row>
    <row r="820" spans="1:7" x14ac:dyDescent="0.3">
      <c r="A820" s="59">
        <v>45420</v>
      </c>
      <c r="B820" s="55">
        <v>13.1</v>
      </c>
      <c r="C820" s="55" t="s">
        <v>40</v>
      </c>
      <c r="D820" s="55" t="s">
        <v>41</v>
      </c>
      <c r="E820" s="60">
        <v>350</v>
      </c>
      <c r="F820" s="60">
        <v>7000</v>
      </c>
      <c r="G820" s="60">
        <v>6650</v>
      </c>
    </row>
    <row r="821" spans="1:7" x14ac:dyDescent="0.3">
      <c r="A821" s="59">
        <v>45420</v>
      </c>
      <c r="B821" s="55">
        <v>13.1</v>
      </c>
      <c r="C821" s="55" t="s">
        <v>123</v>
      </c>
      <c r="D821" s="55" t="s">
        <v>43</v>
      </c>
      <c r="E821" s="60">
        <v>3750</v>
      </c>
      <c r="F821" s="60">
        <v>10600</v>
      </c>
      <c r="G821" s="60">
        <v>6850</v>
      </c>
    </row>
    <row r="822" spans="1:7" x14ac:dyDescent="0.3">
      <c r="A822" s="59">
        <v>45420</v>
      </c>
      <c r="B822" s="55">
        <v>13.1</v>
      </c>
      <c r="C822" s="55" t="s">
        <v>45</v>
      </c>
      <c r="D822" s="55" t="s">
        <v>41</v>
      </c>
      <c r="E822" s="60">
        <v>1400</v>
      </c>
      <c r="F822" s="60">
        <v>6550</v>
      </c>
      <c r="G822" s="60">
        <v>5150</v>
      </c>
    </row>
    <row r="823" spans="1:7" x14ac:dyDescent="0.3">
      <c r="A823" s="59">
        <v>45420</v>
      </c>
      <c r="B823" s="55">
        <v>13.1</v>
      </c>
      <c r="C823" s="55" t="s">
        <v>95</v>
      </c>
      <c r="D823" s="55" t="s">
        <v>41</v>
      </c>
      <c r="E823" s="60">
        <v>8950</v>
      </c>
      <c r="F823" s="60">
        <v>22750</v>
      </c>
      <c r="G823" s="60">
        <v>13800</v>
      </c>
    </row>
    <row r="824" spans="1:7" x14ac:dyDescent="0.3">
      <c r="A824" s="59">
        <v>45420</v>
      </c>
      <c r="B824" s="55">
        <v>13.3</v>
      </c>
      <c r="C824" s="55" t="s">
        <v>58</v>
      </c>
      <c r="D824" s="55" t="s">
        <v>41</v>
      </c>
      <c r="E824" s="60">
        <v>10000</v>
      </c>
      <c r="F824" s="60">
        <v>24050</v>
      </c>
      <c r="G824" s="60">
        <v>14050</v>
      </c>
    </row>
    <row r="825" spans="1:7" x14ac:dyDescent="0.3">
      <c r="A825" s="59">
        <v>45420</v>
      </c>
      <c r="B825" s="55">
        <v>13.3</v>
      </c>
      <c r="C825" s="55" t="s">
        <v>105</v>
      </c>
      <c r="D825" s="55" t="s">
        <v>43</v>
      </c>
      <c r="E825" s="60">
        <v>2700</v>
      </c>
      <c r="F825" s="60">
        <v>10250</v>
      </c>
      <c r="G825" s="60">
        <v>7550</v>
      </c>
    </row>
    <row r="826" spans="1:7" x14ac:dyDescent="0.3">
      <c r="A826" s="59">
        <v>45420</v>
      </c>
      <c r="B826" s="55">
        <v>13.4</v>
      </c>
      <c r="C826" s="55" t="s">
        <v>59</v>
      </c>
      <c r="D826" s="55" t="s">
        <v>48</v>
      </c>
      <c r="E826" s="60">
        <v>12100</v>
      </c>
      <c r="F826" s="60">
        <v>27000</v>
      </c>
      <c r="G826" s="60">
        <v>14900</v>
      </c>
    </row>
    <row r="827" spans="1:7" x14ac:dyDescent="0.3">
      <c r="A827" s="59">
        <v>45420</v>
      </c>
      <c r="B827" s="55">
        <v>14</v>
      </c>
      <c r="C827" s="55" t="s">
        <v>44</v>
      </c>
      <c r="D827" s="55" t="s">
        <v>41</v>
      </c>
      <c r="E827" s="60">
        <v>1500</v>
      </c>
      <c r="F827" s="60">
        <v>7100</v>
      </c>
      <c r="G827" s="60">
        <v>5600</v>
      </c>
    </row>
    <row r="828" spans="1:7" x14ac:dyDescent="0.3">
      <c r="A828" s="59">
        <v>45420</v>
      </c>
      <c r="B828" s="55">
        <v>14</v>
      </c>
      <c r="C828" s="55" t="s">
        <v>49</v>
      </c>
      <c r="D828" s="55" t="s">
        <v>41</v>
      </c>
      <c r="E828" s="60">
        <v>3450</v>
      </c>
      <c r="F828" s="60">
        <v>15350</v>
      </c>
      <c r="G828" s="60">
        <v>11900</v>
      </c>
    </row>
    <row r="829" spans="1:7" x14ac:dyDescent="0.3">
      <c r="A829" s="59">
        <v>45420</v>
      </c>
      <c r="B829" s="55">
        <v>14</v>
      </c>
      <c r="C829" s="55" t="s">
        <v>107</v>
      </c>
      <c r="D829" s="55" t="s">
        <v>41</v>
      </c>
      <c r="E829" s="60">
        <v>1900</v>
      </c>
      <c r="F829" s="60">
        <v>15850</v>
      </c>
      <c r="G829" s="60">
        <v>13950</v>
      </c>
    </row>
    <row r="830" spans="1:7" x14ac:dyDescent="0.3">
      <c r="A830" s="59">
        <v>45420</v>
      </c>
      <c r="B830" s="55">
        <v>14</v>
      </c>
      <c r="C830" s="55" t="s">
        <v>97</v>
      </c>
      <c r="D830" s="55" t="s">
        <v>43</v>
      </c>
      <c r="E830" s="60">
        <v>2100</v>
      </c>
      <c r="F830" s="60">
        <v>7600</v>
      </c>
      <c r="G830" s="60">
        <v>5500</v>
      </c>
    </row>
    <row r="831" spans="1:7" x14ac:dyDescent="0.3">
      <c r="A831" s="59">
        <v>45420</v>
      </c>
      <c r="B831" s="55">
        <v>14.3</v>
      </c>
      <c r="C831" s="55" t="s">
        <v>51</v>
      </c>
      <c r="D831" s="55" t="s">
        <v>48</v>
      </c>
      <c r="E831" s="60">
        <v>9100</v>
      </c>
      <c r="F831" s="60">
        <v>21250</v>
      </c>
      <c r="G831" s="60">
        <v>12150</v>
      </c>
    </row>
    <row r="832" spans="1:7" x14ac:dyDescent="0.3">
      <c r="A832" s="59">
        <v>45420</v>
      </c>
      <c r="B832" s="55">
        <v>14.3</v>
      </c>
      <c r="C832" s="55" t="s">
        <v>64</v>
      </c>
      <c r="D832" s="55" t="s">
        <v>43</v>
      </c>
      <c r="E832" s="60">
        <v>13050</v>
      </c>
      <c r="F832" s="60">
        <v>29000</v>
      </c>
      <c r="G832" s="60">
        <v>15950</v>
      </c>
    </row>
    <row r="833" spans="1:7" x14ac:dyDescent="0.3">
      <c r="A833" s="59">
        <v>45420</v>
      </c>
      <c r="B833" s="55">
        <v>14.4</v>
      </c>
      <c r="C833" s="55" t="s">
        <v>84</v>
      </c>
      <c r="D833" s="55" t="s">
        <v>43</v>
      </c>
      <c r="E833" s="60">
        <v>6900</v>
      </c>
      <c r="F833" s="60">
        <v>20500</v>
      </c>
      <c r="G833" s="60">
        <v>13600</v>
      </c>
    </row>
    <row r="834" spans="1:7" x14ac:dyDescent="0.3">
      <c r="A834" s="59">
        <v>45420</v>
      </c>
      <c r="B834" s="55">
        <v>14.4</v>
      </c>
      <c r="C834" s="55" t="s">
        <v>74</v>
      </c>
      <c r="D834" s="55" t="s">
        <v>41</v>
      </c>
      <c r="E834" s="60">
        <v>2650</v>
      </c>
      <c r="F834" s="60">
        <v>12200</v>
      </c>
      <c r="G834" s="60">
        <v>9550</v>
      </c>
    </row>
    <row r="835" spans="1:7" x14ac:dyDescent="0.3">
      <c r="A835" s="59">
        <v>45420</v>
      </c>
      <c r="B835" s="55">
        <v>14.4</v>
      </c>
      <c r="C835" s="55" t="s">
        <v>47</v>
      </c>
      <c r="D835" s="55" t="s">
        <v>41</v>
      </c>
      <c r="E835" s="60">
        <v>2350</v>
      </c>
      <c r="F835" s="60">
        <v>11500</v>
      </c>
      <c r="G835" s="60">
        <v>9150</v>
      </c>
    </row>
    <row r="836" spans="1:7" x14ac:dyDescent="0.3">
      <c r="A836" s="59">
        <v>45420</v>
      </c>
      <c r="B836" s="55">
        <v>14.5</v>
      </c>
      <c r="C836" s="55" t="s">
        <v>56</v>
      </c>
      <c r="D836" s="55" t="s">
        <v>41</v>
      </c>
      <c r="E836" s="60">
        <v>1600</v>
      </c>
      <c r="F836" s="60">
        <v>7700</v>
      </c>
      <c r="G836" s="60">
        <v>6100</v>
      </c>
    </row>
    <row r="837" spans="1:7" x14ac:dyDescent="0.3">
      <c r="A837" s="59">
        <v>45420</v>
      </c>
      <c r="B837" s="55">
        <v>14.5</v>
      </c>
      <c r="C837" s="55" t="s">
        <v>66</v>
      </c>
      <c r="D837" s="55" t="s">
        <v>41</v>
      </c>
      <c r="E837" s="60">
        <v>10900</v>
      </c>
      <c r="F837" s="60">
        <v>27550</v>
      </c>
      <c r="G837" s="60">
        <v>16650</v>
      </c>
    </row>
    <row r="838" spans="1:7" x14ac:dyDescent="0.3">
      <c r="A838" s="59">
        <v>45420</v>
      </c>
      <c r="B838" s="55">
        <v>15</v>
      </c>
      <c r="C838" s="55" t="s">
        <v>46</v>
      </c>
      <c r="D838" s="55" t="s">
        <v>41</v>
      </c>
      <c r="E838" s="60">
        <v>7850</v>
      </c>
      <c r="F838" s="60">
        <v>21750</v>
      </c>
      <c r="G838" s="60">
        <v>13900</v>
      </c>
    </row>
    <row r="839" spans="1:7" x14ac:dyDescent="0.3">
      <c r="A839" s="59">
        <v>45420</v>
      </c>
      <c r="B839" s="55">
        <v>15</v>
      </c>
      <c r="C839" s="55" t="s">
        <v>40</v>
      </c>
      <c r="D839" s="55" t="s">
        <v>41</v>
      </c>
      <c r="E839" s="60">
        <v>800</v>
      </c>
      <c r="F839" s="60">
        <v>7950</v>
      </c>
      <c r="G839" s="60">
        <v>7150</v>
      </c>
    </row>
    <row r="840" spans="1:7" x14ac:dyDescent="0.3">
      <c r="A840" s="59">
        <v>45420</v>
      </c>
      <c r="B840" s="55">
        <v>15.1</v>
      </c>
      <c r="C840" s="55" t="s">
        <v>60</v>
      </c>
      <c r="D840" s="55" t="s">
        <v>41</v>
      </c>
      <c r="E840" s="60">
        <v>6300</v>
      </c>
      <c r="F840" s="60">
        <v>20100</v>
      </c>
      <c r="G840" s="60">
        <v>13800</v>
      </c>
    </row>
    <row r="841" spans="1:7" x14ac:dyDescent="0.3">
      <c r="A841" s="59">
        <v>45420</v>
      </c>
      <c r="B841" s="55">
        <v>15.2</v>
      </c>
      <c r="C841" s="55" t="s">
        <v>86</v>
      </c>
      <c r="D841" s="55" t="s">
        <v>43</v>
      </c>
      <c r="E841" s="60">
        <v>4500</v>
      </c>
      <c r="F841" s="60">
        <v>16950</v>
      </c>
      <c r="G841" s="60">
        <v>12450</v>
      </c>
    </row>
    <row r="842" spans="1:7" x14ac:dyDescent="0.3">
      <c r="A842" s="59">
        <v>45420</v>
      </c>
      <c r="B842" s="55">
        <v>15.2</v>
      </c>
      <c r="C842" s="55" t="s">
        <v>73</v>
      </c>
      <c r="D842" s="55" t="s">
        <v>43</v>
      </c>
      <c r="E842" s="60">
        <v>6450</v>
      </c>
      <c r="F842" s="60">
        <v>20150</v>
      </c>
      <c r="G842" s="60">
        <v>13700</v>
      </c>
    </row>
    <row r="843" spans="1:7" x14ac:dyDescent="0.3">
      <c r="A843" s="59">
        <v>45420</v>
      </c>
      <c r="B843" s="55">
        <v>15.2</v>
      </c>
      <c r="C843" s="55" t="s">
        <v>42</v>
      </c>
      <c r="D843" s="55" t="s">
        <v>43</v>
      </c>
      <c r="E843" s="60">
        <v>10000</v>
      </c>
      <c r="F843" s="60">
        <v>25850</v>
      </c>
      <c r="G843" s="60">
        <v>15850</v>
      </c>
    </row>
    <row r="844" spans="1:7" x14ac:dyDescent="0.3">
      <c r="A844" s="59">
        <v>45420</v>
      </c>
      <c r="B844" s="55">
        <v>15.2</v>
      </c>
      <c r="C844" s="55" t="s">
        <v>85</v>
      </c>
      <c r="D844" s="55" t="s">
        <v>43</v>
      </c>
      <c r="E844" s="60">
        <v>4750</v>
      </c>
      <c r="F844" s="60">
        <v>16850</v>
      </c>
      <c r="G844" s="60">
        <v>12100</v>
      </c>
    </row>
    <row r="845" spans="1:7" x14ac:dyDescent="0.3">
      <c r="A845" s="59">
        <v>45420</v>
      </c>
      <c r="B845" s="55">
        <v>15.2</v>
      </c>
      <c r="C845" s="55" t="s">
        <v>98</v>
      </c>
      <c r="D845" s="55" t="s">
        <v>43</v>
      </c>
      <c r="E845" s="60">
        <v>7450</v>
      </c>
      <c r="F845" s="60">
        <v>21200</v>
      </c>
      <c r="G845" s="60">
        <v>13750</v>
      </c>
    </row>
    <row r="846" spans="1:7" x14ac:dyDescent="0.3">
      <c r="A846" s="59">
        <v>45420</v>
      </c>
      <c r="B846" s="55">
        <v>15.3</v>
      </c>
      <c r="C846" s="55" t="s">
        <v>53</v>
      </c>
      <c r="D846" s="55" t="s">
        <v>43</v>
      </c>
      <c r="E846" s="60">
        <v>6100</v>
      </c>
      <c r="F846" s="60">
        <v>18500</v>
      </c>
      <c r="G846" s="60">
        <v>12400</v>
      </c>
    </row>
    <row r="847" spans="1:7" x14ac:dyDescent="0.3">
      <c r="A847" s="59">
        <v>45420</v>
      </c>
      <c r="B847" s="55">
        <v>15.3</v>
      </c>
      <c r="C847" s="55" t="s">
        <v>45</v>
      </c>
      <c r="D847" s="55" t="s">
        <v>41</v>
      </c>
      <c r="E847" s="60">
        <v>1650</v>
      </c>
      <c r="F847" s="60">
        <v>6600</v>
      </c>
      <c r="G847" s="60">
        <v>4950</v>
      </c>
    </row>
    <row r="848" spans="1:7" x14ac:dyDescent="0.3">
      <c r="A848" s="59">
        <v>45420</v>
      </c>
      <c r="B848" s="55">
        <v>15.3</v>
      </c>
      <c r="C848" s="55" t="s">
        <v>68</v>
      </c>
      <c r="D848" s="55" t="s">
        <v>41</v>
      </c>
      <c r="E848" s="60">
        <v>5350</v>
      </c>
      <c r="F848" s="60">
        <v>24750</v>
      </c>
      <c r="G848" s="60">
        <v>19400</v>
      </c>
    </row>
    <row r="849" spans="1:7" x14ac:dyDescent="0.3">
      <c r="A849" s="59">
        <v>45420</v>
      </c>
      <c r="B849" s="55">
        <v>15.3</v>
      </c>
      <c r="C849" s="55" t="s">
        <v>99</v>
      </c>
      <c r="D849" s="55" t="s">
        <v>43</v>
      </c>
      <c r="E849" s="60">
        <v>5550</v>
      </c>
      <c r="F849" s="60">
        <v>18050</v>
      </c>
      <c r="G849" s="60">
        <v>12500</v>
      </c>
    </row>
    <row r="850" spans="1:7" x14ac:dyDescent="0.3">
      <c r="A850" s="59">
        <v>45420</v>
      </c>
      <c r="B850" s="55">
        <v>15.4</v>
      </c>
      <c r="C850" s="55" t="s">
        <v>70</v>
      </c>
      <c r="D850" s="55" t="s">
        <v>41</v>
      </c>
      <c r="E850" s="60">
        <v>5650</v>
      </c>
      <c r="F850" s="60">
        <v>19350</v>
      </c>
      <c r="G850" s="60">
        <v>13700</v>
      </c>
    </row>
    <row r="851" spans="1:7" x14ac:dyDescent="0.3">
      <c r="A851" s="59">
        <v>45420</v>
      </c>
      <c r="B851" s="55">
        <v>15.4</v>
      </c>
      <c r="C851" s="55" t="s">
        <v>44</v>
      </c>
      <c r="D851" s="55" t="s">
        <v>41</v>
      </c>
      <c r="E851" s="60">
        <v>1700</v>
      </c>
      <c r="F851" s="60">
        <v>7200</v>
      </c>
      <c r="G851" s="60">
        <v>5500</v>
      </c>
    </row>
    <row r="852" spans="1:7" x14ac:dyDescent="0.3">
      <c r="A852" s="59">
        <v>45420</v>
      </c>
      <c r="B852" s="55">
        <v>15.5</v>
      </c>
      <c r="C852" s="55" t="s">
        <v>62</v>
      </c>
      <c r="D852" s="55" t="s">
        <v>41</v>
      </c>
      <c r="E852" s="60">
        <v>5700</v>
      </c>
      <c r="F852" s="60">
        <v>19600</v>
      </c>
      <c r="G852" s="60">
        <v>13900</v>
      </c>
    </row>
    <row r="853" spans="1:7" x14ac:dyDescent="0.3">
      <c r="A853" s="59">
        <v>45420</v>
      </c>
      <c r="B853" s="55">
        <v>15.5</v>
      </c>
      <c r="C853" s="55" t="s">
        <v>69</v>
      </c>
      <c r="D853" s="55" t="s">
        <v>43</v>
      </c>
      <c r="E853" s="60">
        <v>7150</v>
      </c>
      <c r="F853" s="60">
        <v>22900</v>
      </c>
      <c r="G853" s="60">
        <v>15750</v>
      </c>
    </row>
    <row r="854" spans="1:7" x14ac:dyDescent="0.3">
      <c r="A854" s="59">
        <v>45420</v>
      </c>
      <c r="B854" s="55">
        <v>16</v>
      </c>
      <c r="C854" s="55" t="s">
        <v>106</v>
      </c>
      <c r="D854" s="55" t="s">
        <v>41</v>
      </c>
      <c r="E854" s="60">
        <v>9150</v>
      </c>
      <c r="F854" s="60">
        <v>23900</v>
      </c>
      <c r="G854" s="60">
        <v>14750</v>
      </c>
    </row>
    <row r="855" spans="1:7" x14ac:dyDescent="0.3">
      <c r="A855" s="59">
        <v>45420</v>
      </c>
      <c r="B855" s="55">
        <v>16.100000000000001</v>
      </c>
      <c r="C855" s="55" t="s">
        <v>114</v>
      </c>
      <c r="D855" s="55" t="s">
        <v>43</v>
      </c>
      <c r="E855" s="60">
        <v>8850</v>
      </c>
      <c r="F855" s="60">
        <v>24600</v>
      </c>
      <c r="G855" s="60">
        <v>15750</v>
      </c>
    </row>
    <row r="856" spans="1:7" x14ac:dyDescent="0.3">
      <c r="A856" s="59">
        <v>45420</v>
      </c>
      <c r="B856" s="55">
        <v>16.100000000000001</v>
      </c>
      <c r="C856" s="55" t="s">
        <v>75</v>
      </c>
      <c r="D856" s="55" t="s">
        <v>43</v>
      </c>
      <c r="E856" s="60">
        <v>6050</v>
      </c>
      <c r="F856" s="60">
        <v>19800</v>
      </c>
      <c r="G856" s="60">
        <v>13750</v>
      </c>
    </row>
    <row r="857" spans="1:7" x14ac:dyDescent="0.3">
      <c r="A857" s="59">
        <v>45420</v>
      </c>
      <c r="B857" s="55">
        <v>16.100000000000001</v>
      </c>
      <c r="C857" s="55" t="s">
        <v>72</v>
      </c>
      <c r="D857" s="55" t="s">
        <v>41</v>
      </c>
      <c r="E857" s="60">
        <v>5750</v>
      </c>
      <c r="F857" s="60">
        <v>19550</v>
      </c>
      <c r="G857" s="60">
        <v>13800</v>
      </c>
    </row>
    <row r="858" spans="1:7" x14ac:dyDescent="0.3">
      <c r="A858" s="59">
        <v>45420</v>
      </c>
      <c r="B858" s="55">
        <v>16.2</v>
      </c>
      <c r="C858" s="55" t="s">
        <v>49</v>
      </c>
      <c r="D858" s="55" t="s">
        <v>41</v>
      </c>
      <c r="E858" s="60">
        <v>5050</v>
      </c>
      <c r="F858" s="60">
        <v>16750</v>
      </c>
      <c r="G858" s="60">
        <v>11700</v>
      </c>
    </row>
    <row r="859" spans="1:7" x14ac:dyDescent="0.3">
      <c r="A859" s="59">
        <v>45420</v>
      </c>
      <c r="B859" s="55">
        <v>16.3</v>
      </c>
      <c r="C859" s="55" t="s">
        <v>61</v>
      </c>
      <c r="D859" s="55" t="s">
        <v>43</v>
      </c>
      <c r="E859" s="60">
        <v>12600</v>
      </c>
      <c r="F859" s="60">
        <v>28600</v>
      </c>
      <c r="G859" s="60">
        <v>16000</v>
      </c>
    </row>
    <row r="860" spans="1:7" x14ac:dyDescent="0.3">
      <c r="A860" s="59">
        <v>45420</v>
      </c>
      <c r="B860" s="55">
        <v>16.399999999999999</v>
      </c>
      <c r="C860" s="55" t="s">
        <v>54</v>
      </c>
      <c r="D860" s="55" t="s">
        <v>55</v>
      </c>
      <c r="E860" s="60">
        <v>1200</v>
      </c>
      <c r="F860" s="60">
        <v>3900</v>
      </c>
      <c r="G860" s="60">
        <v>2700</v>
      </c>
    </row>
    <row r="861" spans="1:7" x14ac:dyDescent="0.3">
      <c r="A861" s="59">
        <v>45420</v>
      </c>
      <c r="B861" s="55">
        <v>16.5</v>
      </c>
      <c r="C861" s="55" t="s">
        <v>46</v>
      </c>
      <c r="D861" s="55" t="s">
        <v>41</v>
      </c>
      <c r="E861" s="60">
        <v>4650</v>
      </c>
      <c r="F861" s="60">
        <v>18600</v>
      </c>
      <c r="G861" s="60">
        <v>13950</v>
      </c>
    </row>
    <row r="862" spans="1:7" x14ac:dyDescent="0.3">
      <c r="A862" s="59">
        <v>45420</v>
      </c>
      <c r="B862" s="55">
        <v>16.5</v>
      </c>
      <c r="C862" s="55" t="s">
        <v>47</v>
      </c>
      <c r="D862" s="55" t="s">
        <v>41</v>
      </c>
      <c r="E862" s="60">
        <v>3450</v>
      </c>
      <c r="F862" s="60">
        <v>12550</v>
      </c>
      <c r="G862" s="60">
        <v>9100</v>
      </c>
    </row>
    <row r="863" spans="1:7" x14ac:dyDescent="0.3">
      <c r="A863" s="59">
        <v>45420</v>
      </c>
      <c r="B863" s="55">
        <v>17</v>
      </c>
      <c r="C863" s="55" t="s">
        <v>45</v>
      </c>
      <c r="D863" s="55" t="s">
        <v>41</v>
      </c>
      <c r="E863" s="60">
        <v>2600</v>
      </c>
      <c r="F863" s="60">
        <v>7800</v>
      </c>
      <c r="G863" s="60">
        <v>5200</v>
      </c>
    </row>
    <row r="864" spans="1:7" x14ac:dyDescent="0.3">
      <c r="A864" s="59">
        <v>45420</v>
      </c>
      <c r="B864" s="55">
        <v>17.100000000000001</v>
      </c>
      <c r="C864" s="55" t="s">
        <v>58</v>
      </c>
      <c r="D864" s="55" t="s">
        <v>41</v>
      </c>
      <c r="E864" s="60">
        <v>4150</v>
      </c>
      <c r="F864" s="60">
        <v>18250</v>
      </c>
      <c r="G864" s="60">
        <v>14100</v>
      </c>
    </row>
    <row r="865" spans="1:7" x14ac:dyDescent="0.3">
      <c r="A865" s="59">
        <v>45420</v>
      </c>
      <c r="B865" s="55" t="s">
        <v>144</v>
      </c>
      <c r="C865" s="55" t="s">
        <v>44</v>
      </c>
      <c r="D865" s="55" t="s">
        <v>41</v>
      </c>
      <c r="E865" s="60">
        <v>1350</v>
      </c>
      <c r="F865" s="60">
        <v>6700</v>
      </c>
      <c r="G865" s="60">
        <v>5350</v>
      </c>
    </row>
    <row r="866" spans="1:7" x14ac:dyDescent="0.3">
      <c r="A866" s="59">
        <v>45420</v>
      </c>
      <c r="B866" s="55">
        <v>17.399999999999999</v>
      </c>
      <c r="C866" s="55" t="s">
        <v>95</v>
      </c>
      <c r="D866" s="55" t="s">
        <v>41</v>
      </c>
      <c r="E866" s="60">
        <v>5500</v>
      </c>
      <c r="F866" s="60">
        <v>19300</v>
      </c>
      <c r="G866" s="60">
        <v>13800</v>
      </c>
    </row>
    <row r="867" spans="1:7" x14ac:dyDescent="0.3">
      <c r="A867" s="59">
        <v>45420</v>
      </c>
      <c r="B867" s="55">
        <v>17.399999999999999</v>
      </c>
      <c r="C867" s="55" t="s">
        <v>74</v>
      </c>
      <c r="D867" s="55" t="s">
        <v>41</v>
      </c>
      <c r="E867" s="60">
        <v>2550</v>
      </c>
      <c r="F867" s="60">
        <v>12200</v>
      </c>
      <c r="G867" s="60">
        <v>9650</v>
      </c>
    </row>
    <row r="868" spans="1:7" x14ac:dyDescent="0.3">
      <c r="A868" s="59">
        <v>45420</v>
      </c>
      <c r="B868" s="55">
        <v>17.5</v>
      </c>
      <c r="C868" s="55" t="s">
        <v>49</v>
      </c>
      <c r="D868" s="55" t="s">
        <v>41</v>
      </c>
      <c r="E868" s="60">
        <v>5550</v>
      </c>
      <c r="F868" s="60">
        <v>17050</v>
      </c>
      <c r="G868" s="60">
        <v>11500</v>
      </c>
    </row>
    <row r="869" spans="1:7" x14ac:dyDescent="0.3">
      <c r="A869" s="59">
        <v>45420</v>
      </c>
      <c r="B869" s="55">
        <v>18.2</v>
      </c>
      <c r="C869" s="55" t="s">
        <v>105</v>
      </c>
      <c r="D869" s="55" t="s">
        <v>43</v>
      </c>
      <c r="E869" s="60">
        <v>3150</v>
      </c>
      <c r="F869" s="60">
        <v>10700</v>
      </c>
      <c r="G869" s="60">
        <v>7550</v>
      </c>
    </row>
    <row r="870" spans="1:7" x14ac:dyDescent="0.3">
      <c r="A870" s="59">
        <v>45420</v>
      </c>
      <c r="B870" s="55">
        <v>18.3</v>
      </c>
      <c r="C870" s="55" t="s">
        <v>60</v>
      </c>
      <c r="D870" s="55" t="s">
        <v>41</v>
      </c>
      <c r="E870" s="60">
        <v>3950</v>
      </c>
      <c r="F870" s="60">
        <v>17800</v>
      </c>
      <c r="G870" s="60">
        <v>13850</v>
      </c>
    </row>
    <row r="871" spans="1:7" x14ac:dyDescent="0.3">
      <c r="A871" s="59">
        <v>45420</v>
      </c>
      <c r="B871" s="55">
        <v>19.2</v>
      </c>
      <c r="C871" s="55" t="s">
        <v>56</v>
      </c>
      <c r="D871" s="55" t="s">
        <v>41</v>
      </c>
      <c r="E871" s="60">
        <v>1650</v>
      </c>
      <c r="F871" s="60">
        <v>7750</v>
      </c>
      <c r="G871" s="60">
        <v>6100</v>
      </c>
    </row>
    <row r="872" spans="1:7" x14ac:dyDescent="0.3">
      <c r="A872" s="59">
        <v>45420</v>
      </c>
      <c r="B872" s="55">
        <v>19.3</v>
      </c>
      <c r="C872" s="55" t="s">
        <v>62</v>
      </c>
      <c r="D872" s="55" t="s">
        <v>41</v>
      </c>
      <c r="E872" s="60">
        <v>7400</v>
      </c>
      <c r="F872" s="60">
        <v>21200</v>
      </c>
      <c r="G872" s="60">
        <v>13800</v>
      </c>
    </row>
    <row r="873" spans="1:7" x14ac:dyDescent="0.3">
      <c r="A873" s="59">
        <v>45420</v>
      </c>
      <c r="B873" s="55">
        <v>19.399999999999999</v>
      </c>
      <c r="C873" s="55" t="s">
        <v>49</v>
      </c>
      <c r="D873" s="55" t="s">
        <v>41</v>
      </c>
      <c r="E873" s="60">
        <v>1750</v>
      </c>
      <c r="F873" s="60">
        <v>13350</v>
      </c>
      <c r="G873" s="60">
        <v>11600</v>
      </c>
    </row>
    <row r="874" spans="1:7" x14ac:dyDescent="0.3">
      <c r="A874" s="59">
        <v>45420</v>
      </c>
      <c r="B874" s="55">
        <v>19.5</v>
      </c>
      <c r="C874" s="55" t="s">
        <v>123</v>
      </c>
      <c r="D874" s="55" t="s">
        <v>43</v>
      </c>
      <c r="E874" s="60">
        <v>2400</v>
      </c>
      <c r="F874" s="60">
        <v>9250</v>
      </c>
      <c r="G874" s="60">
        <v>6850</v>
      </c>
    </row>
    <row r="875" spans="1:7" x14ac:dyDescent="0.3">
      <c r="A875" s="59">
        <v>45420</v>
      </c>
      <c r="B875" s="55">
        <v>19.5</v>
      </c>
      <c r="C875" s="55" t="s">
        <v>61</v>
      </c>
      <c r="D875" s="55" t="s">
        <v>43</v>
      </c>
      <c r="E875" s="60">
        <v>4400</v>
      </c>
      <c r="F875" s="60">
        <v>20350</v>
      </c>
      <c r="G875" s="60">
        <v>15950</v>
      </c>
    </row>
    <row r="876" spans="1:7" x14ac:dyDescent="0.3">
      <c r="A876" s="59">
        <v>45420</v>
      </c>
      <c r="B876" s="55">
        <v>20.399999999999999</v>
      </c>
      <c r="C876" s="55" t="s">
        <v>52</v>
      </c>
      <c r="D876" s="55" t="s">
        <v>41</v>
      </c>
      <c r="E876" s="60">
        <v>3400</v>
      </c>
      <c r="F876" s="60">
        <v>17150</v>
      </c>
      <c r="G876" s="60">
        <v>13750</v>
      </c>
    </row>
    <row r="877" spans="1:7" x14ac:dyDescent="0.3">
      <c r="A877" s="59">
        <v>45420</v>
      </c>
      <c r="B877" s="55">
        <v>21.2</v>
      </c>
      <c r="C877" s="55" t="s">
        <v>66</v>
      </c>
      <c r="D877" s="55" t="s">
        <v>41</v>
      </c>
      <c r="E877" s="60">
        <v>5400</v>
      </c>
      <c r="F877" s="60">
        <v>22000</v>
      </c>
      <c r="G877" s="60">
        <v>16600</v>
      </c>
    </row>
    <row r="878" spans="1:7" x14ac:dyDescent="0.3">
      <c r="A878" s="59">
        <v>45421</v>
      </c>
      <c r="B878" s="55">
        <v>6.24</v>
      </c>
      <c r="C878" s="55" t="s">
        <v>116</v>
      </c>
      <c r="D878" s="55" t="s">
        <v>48</v>
      </c>
      <c r="E878" s="60">
        <v>9300</v>
      </c>
      <c r="F878" s="60">
        <v>21400</v>
      </c>
      <c r="G878" s="60">
        <v>12100</v>
      </c>
    </row>
    <row r="879" spans="1:7" x14ac:dyDescent="0.3">
      <c r="A879" s="59">
        <v>45421</v>
      </c>
      <c r="B879" s="55">
        <v>7.4</v>
      </c>
      <c r="C879" s="55" t="s">
        <v>117</v>
      </c>
      <c r="D879" s="55" t="s">
        <v>43</v>
      </c>
      <c r="E879" s="60">
        <v>3000</v>
      </c>
      <c r="F879" s="60">
        <v>18650</v>
      </c>
      <c r="G879" s="60">
        <v>15650</v>
      </c>
    </row>
    <row r="880" spans="1:7" x14ac:dyDescent="0.3">
      <c r="A880" s="59">
        <v>45421</v>
      </c>
      <c r="B880" s="55">
        <v>7.54</v>
      </c>
      <c r="C880" s="55" t="s">
        <v>45</v>
      </c>
      <c r="D880" s="55" t="s">
        <v>41</v>
      </c>
      <c r="E880" s="60">
        <v>2850</v>
      </c>
      <c r="F880" s="60">
        <v>7850</v>
      </c>
      <c r="G880" s="60">
        <v>5000</v>
      </c>
    </row>
    <row r="881" spans="1:7" x14ac:dyDescent="0.3">
      <c r="A881" s="59">
        <v>45421</v>
      </c>
      <c r="B881" s="55">
        <v>8</v>
      </c>
      <c r="C881" s="55" t="s">
        <v>40</v>
      </c>
      <c r="D881" s="55" t="s">
        <v>41</v>
      </c>
      <c r="E881" s="60">
        <v>1550</v>
      </c>
      <c r="F881" s="60">
        <v>8650</v>
      </c>
      <c r="G881" s="60">
        <v>7100</v>
      </c>
    </row>
    <row r="882" spans="1:7" x14ac:dyDescent="0.3">
      <c r="A882" s="59">
        <v>45421</v>
      </c>
      <c r="B882" s="55">
        <v>8.4</v>
      </c>
      <c r="C882" s="55" t="s">
        <v>74</v>
      </c>
      <c r="D882" s="55" t="s">
        <v>41</v>
      </c>
      <c r="E882" s="60">
        <v>3350</v>
      </c>
      <c r="F882" s="60">
        <v>12600</v>
      </c>
      <c r="G882" s="60">
        <v>9250</v>
      </c>
    </row>
    <row r="883" spans="1:7" x14ac:dyDescent="0.3">
      <c r="A883" s="59">
        <v>45421</v>
      </c>
      <c r="B883" s="55">
        <v>8.48</v>
      </c>
      <c r="C883" s="55" t="s">
        <v>47</v>
      </c>
      <c r="D883" s="55" t="s">
        <v>41</v>
      </c>
      <c r="E883" s="60">
        <v>3650</v>
      </c>
      <c r="F883" s="60">
        <v>12700</v>
      </c>
      <c r="G883" s="60">
        <v>9050</v>
      </c>
    </row>
    <row r="884" spans="1:7" x14ac:dyDescent="0.3">
      <c r="A884" s="59">
        <v>45421</v>
      </c>
      <c r="B884" s="55">
        <v>8.5</v>
      </c>
      <c r="C884" s="55" t="s">
        <v>45</v>
      </c>
      <c r="D884" s="55" t="s">
        <v>41</v>
      </c>
      <c r="E884" s="60">
        <v>2650</v>
      </c>
      <c r="F884" s="60">
        <v>7600</v>
      </c>
      <c r="G884" s="60">
        <v>4950</v>
      </c>
    </row>
    <row r="885" spans="1:7" x14ac:dyDescent="0.3">
      <c r="A885" s="59">
        <v>45421</v>
      </c>
      <c r="B885" s="55">
        <v>9</v>
      </c>
      <c r="C885" s="55" t="s">
        <v>42</v>
      </c>
      <c r="D885" s="55" t="s">
        <v>43</v>
      </c>
      <c r="E885" s="60">
        <v>8450</v>
      </c>
      <c r="F885" s="60">
        <v>24350</v>
      </c>
      <c r="G885" s="60">
        <v>15900</v>
      </c>
    </row>
    <row r="886" spans="1:7" x14ac:dyDescent="0.3">
      <c r="A886" s="59">
        <v>45421</v>
      </c>
      <c r="B886" s="55">
        <v>9.02</v>
      </c>
      <c r="C886" s="55" t="s">
        <v>84</v>
      </c>
      <c r="D886" s="55" t="s">
        <v>43</v>
      </c>
      <c r="E886" s="60">
        <v>6600</v>
      </c>
      <c r="F886" s="60">
        <v>20200</v>
      </c>
      <c r="G886" s="60">
        <v>13600</v>
      </c>
    </row>
    <row r="887" spans="1:7" x14ac:dyDescent="0.3">
      <c r="A887" s="59">
        <v>45421</v>
      </c>
      <c r="B887" s="55">
        <v>9.4</v>
      </c>
      <c r="C887" s="55" t="s">
        <v>40</v>
      </c>
      <c r="D887" s="55" t="s">
        <v>41</v>
      </c>
      <c r="E887" s="60">
        <v>1700</v>
      </c>
      <c r="F887" s="60">
        <v>8600</v>
      </c>
      <c r="G887" s="60">
        <v>6900</v>
      </c>
    </row>
    <row r="888" spans="1:7" x14ac:dyDescent="0.3">
      <c r="A888" s="59">
        <v>45421</v>
      </c>
      <c r="B888" s="55">
        <v>9.42</v>
      </c>
      <c r="C888" s="55" t="s">
        <v>117</v>
      </c>
      <c r="D888" s="55" t="s">
        <v>43</v>
      </c>
      <c r="E888" s="60">
        <v>1900</v>
      </c>
      <c r="F888" s="60">
        <v>17400</v>
      </c>
      <c r="G888" s="60">
        <v>15500</v>
      </c>
    </row>
    <row r="889" spans="1:7" x14ac:dyDescent="0.3">
      <c r="A889" s="59">
        <v>45421</v>
      </c>
      <c r="B889" s="55">
        <v>10</v>
      </c>
      <c r="C889" s="55" t="s">
        <v>44</v>
      </c>
      <c r="D889" s="55" t="s">
        <v>41</v>
      </c>
      <c r="E889" s="60">
        <v>1700</v>
      </c>
      <c r="F889" s="60">
        <v>7200</v>
      </c>
      <c r="G889" s="60">
        <v>5500</v>
      </c>
    </row>
    <row r="890" spans="1:7" x14ac:dyDescent="0.3">
      <c r="A890" s="59">
        <v>45421</v>
      </c>
      <c r="B890" s="55">
        <v>10.02</v>
      </c>
      <c r="C890" s="55" t="s">
        <v>108</v>
      </c>
      <c r="D890" s="55" t="s">
        <v>41</v>
      </c>
      <c r="E890" s="60">
        <v>8300</v>
      </c>
      <c r="F890" s="60">
        <v>22600</v>
      </c>
      <c r="G890" s="60">
        <v>14300</v>
      </c>
    </row>
    <row r="891" spans="1:7" x14ac:dyDescent="0.3">
      <c r="A891" s="59">
        <v>45421</v>
      </c>
      <c r="B891" s="55">
        <v>10.039999999999999</v>
      </c>
      <c r="C891" s="55" t="s">
        <v>85</v>
      </c>
      <c r="D891" s="55" t="s">
        <v>43</v>
      </c>
      <c r="E891" s="60">
        <v>8900</v>
      </c>
      <c r="F891" s="60">
        <v>21000</v>
      </c>
      <c r="G891" s="60">
        <v>12100</v>
      </c>
    </row>
    <row r="892" spans="1:7" x14ac:dyDescent="0.3">
      <c r="A892" s="59">
        <v>45421</v>
      </c>
      <c r="B892" s="55">
        <v>10.050000000000001</v>
      </c>
      <c r="C892" s="55" t="s">
        <v>45</v>
      </c>
      <c r="D892" s="55" t="s">
        <v>41</v>
      </c>
      <c r="E892" s="60">
        <v>3000</v>
      </c>
      <c r="F892" s="60">
        <v>8100</v>
      </c>
      <c r="G892" s="60">
        <v>5100</v>
      </c>
    </row>
    <row r="893" spans="1:7" x14ac:dyDescent="0.3">
      <c r="A893" s="59">
        <v>45421</v>
      </c>
      <c r="B893" s="55">
        <v>10.06</v>
      </c>
      <c r="C893" s="55" t="s">
        <v>47</v>
      </c>
      <c r="D893" s="55" t="s">
        <v>41</v>
      </c>
      <c r="E893" s="60">
        <v>3650</v>
      </c>
      <c r="F893" s="60">
        <v>12750</v>
      </c>
      <c r="G893" s="60">
        <v>9100</v>
      </c>
    </row>
    <row r="894" spans="1:7" x14ac:dyDescent="0.3">
      <c r="A894" s="59">
        <v>45421</v>
      </c>
      <c r="B894" s="55">
        <v>10.08</v>
      </c>
      <c r="C894" s="55" t="s">
        <v>50</v>
      </c>
      <c r="D894" s="55" t="s">
        <v>43</v>
      </c>
      <c r="E894" s="60">
        <v>6550</v>
      </c>
      <c r="F894" s="60">
        <v>20400</v>
      </c>
      <c r="G894" s="60">
        <v>13850</v>
      </c>
    </row>
    <row r="895" spans="1:7" x14ac:dyDescent="0.3">
      <c r="A895" s="59">
        <v>45421</v>
      </c>
      <c r="B895" s="55">
        <v>10.09</v>
      </c>
      <c r="C895" s="55" t="s">
        <v>49</v>
      </c>
      <c r="D895" s="55" t="s">
        <v>41</v>
      </c>
      <c r="E895" s="60">
        <v>5050</v>
      </c>
      <c r="F895" s="60">
        <v>16600</v>
      </c>
      <c r="G895" s="60">
        <v>11550</v>
      </c>
    </row>
    <row r="896" spans="1:7" x14ac:dyDescent="0.3">
      <c r="A896" s="59">
        <v>45421</v>
      </c>
      <c r="B896" s="55">
        <v>10.1</v>
      </c>
      <c r="C896" s="55" t="s">
        <v>114</v>
      </c>
      <c r="D896" s="55" t="s">
        <v>43</v>
      </c>
      <c r="E896" s="60">
        <v>12600</v>
      </c>
      <c r="F896" s="60">
        <v>28300</v>
      </c>
      <c r="G896" s="60">
        <v>15700</v>
      </c>
    </row>
    <row r="897" spans="1:7" x14ac:dyDescent="0.3">
      <c r="A897" s="59">
        <v>45421</v>
      </c>
      <c r="B897" s="55">
        <v>10.11</v>
      </c>
      <c r="C897" s="55" t="s">
        <v>51</v>
      </c>
      <c r="D897" s="55" t="s">
        <v>48</v>
      </c>
      <c r="E897" s="60">
        <v>6400</v>
      </c>
      <c r="F897" s="60">
        <v>18650</v>
      </c>
      <c r="G897" s="60">
        <v>12250</v>
      </c>
    </row>
    <row r="898" spans="1:7" x14ac:dyDescent="0.3">
      <c r="A898" s="59">
        <v>45421</v>
      </c>
      <c r="B898" s="55">
        <v>10.119999999999999</v>
      </c>
      <c r="C898" s="55" t="s">
        <v>86</v>
      </c>
      <c r="D898" s="55" t="s">
        <v>43</v>
      </c>
      <c r="E898" s="60">
        <v>8400</v>
      </c>
      <c r="F898" s="60">
        <v>20850</v>
      </c>
      <c r="G898" s="60">
        <v>12450</v>
      </c>
    </row>
    <row r="899" spans="1:7" x14ac:dyDescent="0.3">
      <c r="A899" s="59">
        <v>45421</v>
      </c>
      <c r="B899" s="55">
        <v>10.130000000000001</v>
      </c>
      <c r="C899" s="55" t="s">
        <v>40</v>
      </c>
      <c r="D899" s="55" t="s">
        <v>41</v>
      </c>
      <c r="E899" s="60">
        <v>2150</v>
      </c>
      <c r="F899" s="60">
        <v>9050</v>
      </c>
      <c r="G899" s="60">
        <v>6900</v>
      </c>
    </row>
    <row r="900" spans="1:7" x14ac:dyDescent="0.3">
      <c r="A900" s="59">
        <v>45421</v>
      </c>
      <c r="B900" s="55">
        <v>10.14</v>
      </c>
      <c r="C900" s="55" t="s">
        <v>56</v>
      </c>
      <c r="D900" s="55" t="s">
        <v>41</v>
      </c>
      <c r="E900" s="60">
        <v>2650</v>
      </c>
      <c r="F900" s="60">
        <v>8700</v>
      </c>
      <c r="G900" s="60">
        <v>6050</v>
      </c>
    </row>
    <row r="901" spans="1:7" x14ac:dyDescent="0.3">
      <c r="A901" s="59">
        <v>45421</v>
      </c>
      <c r="B901" s="55">
        <v>10.25</v>
      </c>
      <c r="C901" s="55" t="s">
        <v>44</v>
      </c>
      <c r="D901" s="55" t="s">
        <v>41</v>
      </c>
      <c r="E901" s="60">
        <v>1300</v>
      </c>
      <c r="F901" s="60">
        <v>6200</v>
      </c>
      <c r="G901" s="60">
        <v>4900</v>
      </c>
    </row>
    <row r="902" spans="1:7" x14ac:dyDescent="0.3">
      <c r="A902" s="59">
        <v>45421</v>
      </c>
      <c r="B902" s="55">
        <v>10.35</v>
      </c>
      <c r="C902" s="55" t="s">
        <v>47</v>
      </c>
      <c r="D902" s="55" t="s">
        <v>41</v>
      </c>
      <c r="E902" s="60">
        <v>2450</v>
      </c>
      <c r="F902" s="60">
        <v>11300</v>
      </c>
      <c r="G902" s="60">
        <v>8850</v>
      </c>
    </row>
    <row r="903" spans="1:7" x14ac:dyDescent="0.3">
      <c r="A903" s="59">
        <v>45421</v>
      </c>
      <c r="B903" s="55">
        <v>11</v>
      </c>
      <c r="C903" s="55" t="s">
        <v>117</v>
      </c>
      <c r="D903" s="55" t="s">
        <v>43</v>
      </c>
      <c r="E903" s="60">
        <v>5150</v>
      </c>
      <c r="F903" s="60">
        <v>20600</v>
      </c>
      <c r="G903" s="60">
        <v>15450</v>
      </c>
    </row>
    <row r="904" spans="1:7" x14ac:dyDescent="0.3">
      <c r="A904" s="59">
        <v>45421</v>
      </c>
      <c r="B904" s="55">
        <v>11.02</v>
      </c>
      <c r="C904" s="55" t="s">
        <v>73</v>
      </c>
      <c r="D904" s="55" t="s">
        <v>43</v>
      </c>
      <c r="E904" s="60">
        <v>9550</v>
      </c>
      <c r="F904" s="60">
        <v>23250</v>
      </c>
      <c r="G904" s="60">
        <v>13700</v>
      </c>
    </row>
    <row r="905" spans="1:7" x14ac:dyDescent="0.3">
      <c r="A905" s="59">
        <v>45421</v>
      </c>
      <c r="B905" s="55">
        <v>11.04</v>
      </c>
      <c r="C905" s="55" t="s">
        <v>116</v>
      </c>
      <c r="D905" s="55" t="s">
        <v>48</v>
      </c>
      <c r="E905" s="60">
        <v>7750</v>
      </c>
      <c r="F905" s="60">
        <v>19850</v>
      </c>
      <c r="G905" s="60">
        <v>12100</v>
      </c>
    </row>
    <row r="906" spans="1:7" x14ac:dyDescent="0.3">
      <c r="A906" s="59">
        <v>45421</v>
      </c>
      <c r="B906" s="55">
        <v>11.05</v>
      </c>
      <c r="C906" s="55" t="s">
        <v>45</v>
      </c>
      <c r="D906" s="55" t="s">
        <v>41</v>
      </c>
      <c r="E906" s="60">
        <v>3000</v>
      </c>
      <c r="F906" s="60">
        <v>7900</v>
      </c>
      <c r="G906" s="60">
        <v>4900</v>
      </c>
    </row>
    <row r="907" spans="1:7" x14ac:dyDescent="0.3">
      <c r="A907" s="59">
        <v>45421</v>
      </c>
      <c r="B907" s="55">
        <v>11.07</v>
      </c>
      <c r="C907" s="55" t="s">
        <v>106</v>
      </c>
      <c r="D907" s="55" t="s">
        <v>41</v>
      </c>
      <c r="E907" s="60">
        <v>8900</v>
      </c>
      <c r="F907" s="60">
        <v>23700</v>
      </c>
      <c r="G907" s="60">
        <v>14800</v>
      </c>
    </row>
    <row r="908" spans="1:7" x14ac:dyDescent="0.3">
      <c r="A908" s="59">
        <v>45421</v>
      </c>
      <c r="B908" s="55">
        <v>11.1</v>
      </c>
      <c r="C908" s="55" t="s">
        <v>98</v>
      </c>
      <c r="D908" s="55" t="s">
        <v>43</v>
      </c>
      <c r="E908" s="60">
        <v>7650</v>
      </c>
      <c r="F908" s="60">
        <v>21250</v>
      </c>
      <c r="G908" s="60">
        <v>13600</v>
      </c>
    </row>
    <row r="909" spans="1:7" x14ac:dyDescent="0.3">
      <c r="A909" s="59">
        <v>45421</v>
      </c>
      <c r="B909" s="55">
        <v>11.18</v>
      </c>
      <c r="C909" s="55" t="s">
        <v>58</v>
      </c>
      <c r="D909" s="55" t="s">
        <v>41</v>
      </c>
      <c r="E909" s="60">
        <v>7750</v>
      </c>
      <c r="F909" s="60">
        <v>21850</v>
      </c>
      <c r="G909" s="60">
        <v>14100</v>
      </c>
    </row>
    <row r="910" spans="1:7" x14ac:dyDescent="0.3">
      <c r="A910" s="59">
        <v>45421</v>
      </c>
      <c r="B910" s="55">
        <v>11.25</v>
      </c>
      <c r="C910" s="55" t="s">
        <v>53</v>
      </c>
      <c r="D910" s="55" t="s">
        <v>43</v>
      </c>
      <c r="E910" s="60">
        <v>8450</v>
      </c>
      <c r="F910" s="60">
        <v>20900</v>
      </c>
      <c r="G910" s="60">
        <v>12450</v>
      </c>
    </row>
    <row r="911" spans="1:7" x14ac:dyDescent="0.3">
      <c r="A911" s="59">
        <v>45421</v>
      </c>
      <c r="B911" s="55">
        <v>11.3</v>
      </c>
      <c r="C911" s="55" t="s">
        <v>104</v>
      </c>
      <c r="D911" s="55" t="s">
        <v>43</v>
      </c>
      <c r="E911" s="60">
        <v>8200</v>
      </c>
      <c r="F911" s="60">
        <v>22050</v>
      </c>
      <c r="G911" s="60">
        <v>13850</v>
      </c>
    </row>
    <row r="912" spans="1:7" x14ac:dyDescent="0.3">
      <c r="A912" s="59">
        <v>45421</v>
      </c>
      <c r="B912" s="55">
        <v>11.35</v>
      </c>
      <c r="C912" s="55" t="s">
        <v>52</v>
      </c>
      <c r="D912" s="55" t="s">
        <v>41</v>
      </c>
      <c r="E912" s="60">
        <v>8850</v>
      </c>
      <c r="F912" s="60">
        <v>22650</v>
      </c>
      <c r="G912" s="60">
        <v>13800</v>
      </c>
    </row>
    <row r="913" spans="1:7" x14ac:dyDescent="0.3">
      <c r="A913" s="59">
        <v>45421</v>
      </c>
      <c r="B913" s="55">
        <v>11.35</v>
      </c>
      <c r="C913" s="55" t="s">
        <v>40</v>
      </c>
      <c r="D913" s="55" t="s">
        <v>41</v>
      </c>
      <c r="E913" s="60">
        <v>1850</v>
      </c>
      <c r="F913" s="60">
        <v>9000</v>
      </c>
      <c r="G913" s="60">
        <v>7150</v>
      </c>
    </row>
    <row r="914" spans="1:7" x14ac:dyDescent="0.3">
      <c r="A914" s="59">
        <v>45421</v>
      </c>
      <c r="B914" s="55">
        <v>12.07</v>
      </c>
      <c r="C914" s="55" t="s">
        <v>44</v>
      </c>
      <c r="D914" s="55" t="s">
        <v>41</v>
      </c>
      <c r="E914" s="60">
        <v>1650</v>
      </c>
      <c r="F914" s="60">
        <v>6750</v>
      </c>
      <c r="G914" s="60">
        <v>5100</v>
      </c>
    </row>
    <row r="915" spans="1:7" x14ac:dyDescent="0.3">
      <c r="A915" s="59">
        <v>45421</v>
      </c>
      <c r="B915" s="55">
        <v>12.1</v>
      </c>
      <c r="C915" s="55" t="s">
        <v>59</v>
      </c>
      <c r="D915" s="55" t="s">
        <v>48</v>
      </c>
      <c r="E915" s="60">
        <v>9450</v>
      </c>
      <c r="F915" s="60">
        <v>24350</v>
      </c>
      <c r="G915" s="60">
        <v>14900</v>
      </c>
    </row>
    <row r="916" spans="1:7" x14ac:dyDescent="0.3">
      <c r="A916" s="59">
        <v>45421</v>
      </c>
      <c r="B916" s="55">
        <v>12.12</v>
      </c>
      <c r="C916" s="55" t="s">
        <v>74</v>
      </c>
      <c r="D916" s="55" t="s">
        <v>41</v>
      </c>
      <c r="E916" s="60">
        <v>2950</v>
      </c>
      <c r="F916" s="60">
        <v>12450</v>
      </c>
      <c r="G916" s="60">
        <v>9500</v>
      </c>
    </row>
    <row r="917" spans="1:7" x14ac:dyDescent="0.3">
      <c r="A917" s="59">
        <v>45421</v>
      </c>
      <c r="B917" s="55">
        <v>12.4</v>
      </c>
      <c r="C917" s="55" t="s">
        <v>49</v>
      </c>
      <c r="D917" s="55" t="s">
        <v>41</v>
      </c>
      <c r="E917" s="60">
        <v>1800</v>
      </c>
      <c r="F917" s="60">
        <v>13450</v>
      </c>
      <c r="G917" s="60">
        <v>11650</v>
      </c>
    </row>
    <row r="918" spans="1:7" x14ac:dyDescent="0.3">
      <c r="A918" s="59">
        <v>45421</v>
      </c>
      <c r="B918" s="55">
        <v>12.42</v>
      </c>
      <c r="C918" s="55" t="s">
        <v>45</v>
      </c>
      <c r="D918" s="55" t="s">
        <v>41</v>
      </c>
      <c r="E918" s="60">
        <v>7750</v>
      </c>
      <c r="F918" s="60">
        <v>21600</v>
      </c>
      <c r="G918" s="60">
        <v>13850</v>
      </c>
    </row>
    <row r="919" spans="1:7" x14ac:dyDescent="0.3">
      <c r="A919" s="59">
        <v>45421</v>
      </c>
      <c r="B919" s="55">
        <v>12.5</v>
      </c>
      <c r="C919" s="55" t="s">
        <v>72</v>
      </c>
      <c r="D919" s="55" t="s">
        <v>41</v>
      </c>
      <c r="E919" s="60">
        <v>9050</v>
      </c>
      <c r="F919" s="60">
        <v>22900</v>
      </c>
      <c r="G919" s="60">
        <v>13850</v>
      </c>
    </row>
    <row r="920" spans="1:7" x14ac:dyDescent="0.3">
      <c r="A920" s="59">
        <v>45421</v>
      </c>
      <c r="B920" s="55">
        <v>12.52</v>
      </c>
      <c r="C920" s="55" t="s">
        <v>42</v>
      </c>
      <c r="D920" s="55" t="s">
        <v>43</v>
      </c>
      <c r="E920" s="60">
        <v>8700</v>
      </c>
      <c r="F920" s="60">
        <v>24500</v>
      </c>
      <c r="G920" s="60">
        <v>15800</v>
      </c>
    </row>
    <row r="921" spans="1:7" x14ac:dyDescent="0.3">
      <c r="A921" s="59">
        <v>45421</v>
      </c>
      <c r="B921" s="55">
        <v>12.54</v>
      </c>
      <c r="C921" s="55" t="s">
        <v>64</v>
      </c>
      <c r="D921" s="55" t="s">
        <v>43</v>
      </c>
      <c r="E921" s="60">
        <v>12300</v>
      </c>
      <c r="F921" s="60">
        <v>28150</v>
      </c>
      <c r="G921" s="60">
        <v>15850</v>
      </c>
    </row>
    <row r="922" spans="1:7" x14ac:dyDescent="0.3">
      <c r="A922" s="59">
        <v>45421</v>
      </c>
      <c r="B922" s="55">
        <v>12.55</v>
      </c>
      <c r="C922" s="55" t="s">
        <v>95</v>
      </c>
      <c r="D922" s="55" t="s">
        <v>41</v>
      </c>
      <c r="E922" s="60">
        <v>9800</v>
      </c>
      <c r="F922" s="60">
        <v>23550</v>
      </c>
      <c r="G922" s="60">
        <v>13750</v>
      </c>
    </row>
    <row r="923" spans="1:7" x14ac:dyDescent="0.3">
      <c r="A923" s="59">
        <v>45421</v>
      </c>
      <c r="B923" s="55">
        <v>12.57</v>
      </c>
      <c r="C923" s="55" t="s">
        <v>57</v>
      </c>
      <c r="D923" s="55" t="s">
        <v>41</v>
      </c>
      <c r="E923" s="60">
        <v>6850</v>
      </c>
      <c r="F923" s="60">
        <v>20700</v>
      </c>
      <c r="G923" s="60">
        <v>13850</v>
      </c>
    </row>
    <row r="924" spans="1:7" x14ac:dyDescent="0.3">
      <c r="A924" s="59">
        <v>45421</v>
      </c>
      <c r="B924" s="55">
        <v>12.58</v>
      </c>
      <c r="C924" s="55" t="s">
        <v>145</v>
      </c>
      <c r="D924" s="55" t="s">
        <v>48</v>
      </c>
      <c r="E924" s="60">
        <v>3900</v>
      </c>
      <c r="F924" s="60">
        <v>16150</v>
      </c>
      <c r="G924" s="60">
        <v>12250</v>
      </c>
    </row>
    <row r="925" spans="1:7" x14ac:dyDescent="0.3">
      <c r="A925" s="59">
        <v>45421</v>
      </c>
      <c r="B925" s="55">
        <v>13</v>
      </c>
      <c r="C925" s="55" t="s">
        <v>105</v>
      </c>
      <c r="D925" s="55" t="s">
        <v>43</v>
      </c>
      <c r="E925" s="60">
        <v>2800</v>
      </c>
      <c r="F925" s="60">
        <v>10450</v>
      </c>
      <c r="G925" s="60">
        <v>7650</v>
      </c>
    </row>
    <row r="926" spans="1:7" x14ac:dyDescent="0.3">
      <c r="A926" s="59">
        <v>45421</v>
      </c>
      <c r="B926" s="55">
        <v>13.02</v>
      </c>
      <c r="C926" s="55" t="s">
        <v>47</v>
      </c>
      <c r="D926" s="55" t="s">
        <v>41</v>
      </c>
      <c r="E926" s="60">
        <v>5500</v>
      </c>
      <c r="F926" s="60">
        <v>14550</v>
      </c>
      <c r="G926" s="60">
        <v>9050</v>
      </c>
    </row>
    <row r="927" spans="1:7" x14ac:dyDescent="0.3">
      <c r="A927" s="59">
        <v>45421</v>
      </c>
      <c r="B927" s="55">
        <v>13.04</v>
      </c>
      <c r="C927" s="55" t="s">
        <v>44</v>
      </c>
      <c r="D927" s="55" t="s">
        <v>41</v>
      </c>
      <c r="E927" s="60">
        <v>1450</v>
      </c>
      <c r="F927" s="60">
        <v>6750</v>
      </c>
      <c r="G927" s="60">
        <v>5300</v>
      </c>
    </row>
    <row r="928" spans="1:7" x14ac:dyDescent="0.3">
      <c r="A928" s="59">
        <v>45421</v>
      </c>
      <c r="B928" s="55">
        <v>13.05</v>
      </c>
      <c r="C928" s="55" t="s">
        <v>69</v>
      </c>
      <c r="D928" s="55" t="s">
        <v>43</v>
      </c>
      <c r="E928" s="60">
        <v>10350</v>
      </c>
      <c r="F928" s="60">
        <v>26100</v>
      </c>
      <c r="G928" s="60">
        <v>15750</v>
      </c>
    </row>
    <row r="929" spans="1:7" x14ac:dyDescent="0.3">
      <c r="A929" s="59">
        <v>45421</v>
      </c>
      <c r="B929" s="55">
        <v>13.1</v>
      </c>
      <c r="C929" s="55" t="s">
        <v>99</v>
      </c>
      <c r="D929" s="55" t="s">
        <v>43</v>
      </c>
      <c r="E929" s="60">
        <v>5450</v>
      </c>
      <c r="F929" s="60">
        <v>17900</v>
      </c>
      <c r="G929" s="60">
        <v>12450</v>
      </c>
    </row>
    <row r="930" spans="1:7" x14ac:dyDescent="0.3">
      <c r="A930" s="59">
        <v>45421</v>
      </c>
      <c r="B930" s="55">
        <v>13.12</v>
      </c>
      <c r="C930" s="55" t="s">
        <v>85</v>
      </c>
      <c r="D930" s="55" t="s">
        <v>43</v>
      </c>
      <c r="E930" s="60">
        <v>4600</v>
      </c>
      <c r="F930" s="60">
        <v>16700</v>
      </c>
      <c r="G930" s="60">
        <v>12100</v>
      </c>
    </row>
    <row r="931" spans="1:7" x14ac:dyDescent="0.3">
      <c r="A931" s="59">
        <v>45421</v>
      </c>
      <c r="B931" s="55">
        <v>13.15</v>
      </c>
      <c r="C931" s="55" t="s">
        <v>45</v>
      </c>
      <c r="D931" s="55" t="s">
        <v>41</v>
      </c>
      <c r="E931" s="60">
        <v>4250</v>
      </c>
      <c r="F931" s="60">
        <v>9350</v>
      </c>
      <c r="G931" s="60">
        <v>5100</v>
      </c>
    </row>
    <row r="932" spans="1:7" x14ac:dyDescent="0.3">
      <c r="A932" s="59">
        <v>45421</v>
      </c>
      <c r="B932" s="55">
        <v>13.17</v>
      </c>
      <c r="C932" s="55" t="s">
        <v>46</v>
      </c>
      <c r="D932" s="55" t="s">
        <v>41</v>
      </c>
      <c r="E932" s="60">
        <v>7600</v>
      </c>
      <c r="F932" s="60">
        <v>21450</v>
      </c>
      <c r="G932" s="60">
        <v>13850</v>
      </c>
    </row>
    <row r="933" spans="1:7" x14ac:dyDescent="0.3">
      <c r="A933" s="59">
        <v>45421</v>
      </c>
      <c r="B933" s="55">
        <v>13.3</v>
      </c>
      <c r="C933" s="55" t="s">
        <v>40</v>
      </c>
      <c r="D933" s="55" t="s">
        <v>41</v>
      </c>
      <c r="E933" s="60">
        <v>1300</v>
      </c>
      <c r="F933" s="60">
        <v>8000</v>
      </c>
      <c r="G933" s="60">
        <v>6700</v>
      </c>
    </row>
    <row r="934" spans="1:7" x14ac:dyDescent="0.3">
      <c r="A934" s="59">
        <v>45421</v>
      </c>
      <c r="B934" s="55">
        <v>13.33</v>
      </c>
      <c r="C934" s="55" t="s">
        <v>70</v>
      </c>
      <c r="D934" s="55" t="s">
        <v>41</v>
      </c>
      <c r="E934" s="60">
        <v>7650</v>
      </c>
      <c r="F934" s="60">
        <v>21300</v>
      </c>
      <c r="G934" s="60">
        <v>13650</v>
      </c>
    </row>
    <row r="935" spans="1:7" x14ac:dyDescent="0.3">
      <c r="A935" s="59">
        <v>45421</v>
      </c>
      <c r="B935" s="55">
        <v>13.35</v>
      </c>
      <c r="C935" s="55" t="s">
        <v>49</v>
      </c>
      <c r="D935" s="55" t="s">
        <v>41</v>
      </c>
      <c r="E935" s="60">
        <v>2750</v>
      </c>
      <c r="F935" s="60">
        <v>15300</v>
      </c>
      <c r="G935" s="60">
        <v>12550</v>
      </c>
    </row>
    <row r="936" spans="1:7" x14ac:dyDescent="0.3">
      <c r="A936" s="59">
        <v>45421</v>
      </c>
      <c r="B936" s="55">
        <v>13.43</v>
      </c>
      <c r="C936" s="55" t="s">
        <v>114</v>
      </c>
      <c r="D936" s="55" t="s">
        <v>43</v>
      </c>
      <c r="E936" s="60">
        <v>7800</v>
      </c>
      <c r="F936" s="60">
        <v>23450</v>
      </c>
      <c r="G936" s="60">
        <v>15650</v>
      </c>
    </row>
    <row r="937" spans="1:7" x14ac:dyDescent="0.3">
      <c r="A937" s="59">
        <v>45421</v>
      </c>
      <c r="B937" s="55">
        <v>13.52</v>
      </c>
      <c r="C937" s="55" t="s">
        <v>108</v>
      </c>
      <c r="D937" s="55" t="s">
        <v>41</v>
      </c>
      <c r="E937" s="60">
        <v>8900</v>
      </c>
      <c r="F937" s="60">
        <v>23150</v>
      </c>
      <c r="G937" s="60">
        <v>14250</v>
      </c>
    </row>
    <row r="938" spans="1:7" x14ac:dyDescent="0.3">
      <c r="A938" s="59">
        <v>45421</v>
      </c>
      <c r="B938" s="55">
        <v>14</v>
      </c>
      <c r="C938" s="55" t="s">
        <v>107</v>
      </c>
      <c r="D938" s="55" t="s">
        <v>41</v>
      </c>
      <c r="E938" s="60">
        <v>3000</v>
      </c>
      <c r="F938" s="60">
        <v>17000</v>
      </c>
      <c r="G938" s="60">
        <v>14000</v>
      </c>
    </row>
    <row r="939" spans="1:7" x14ac:dyDescent="0.3">
      <c r="A939" s="59">
        <v>45421</v>
      </c>
      <c r="B939" s="55">
        <v>14.02</v>
      </c>
      <c r="C939" s="55" t="s">
        <v>44</v>
      </c>
      <c r="D939" s="55" t="s">
        <v>41</v>
      </c>
      <c r="E939" s="60">
        <v>4000</v>
      </c>
      <c r="F939" s="60">
        <v>9450</v>
      </c>
      <c r="G939" s="60">
        <v>5450</v>
      </c>
    </row>
    <row r="940" spans="1:7" x14ac:dyDescent="0.3">
      <c r="A940" s="59">
        <v>45421</v>
      </c>
      <c r="B940" s="55">
        <v>14.03</v>
      </c>
      <c r="C940" s="55" t="s">
        <v>45</v>
      </c>
      <c r="D940" s="55" t="s">
        <v>41</v>
      </c>
      <c r="E940" s="60">
        <v>1450</v>
      </c>
      <c r="F940" s="60">
        <v>6100</v>
      </c>
      <c r="G940" s="60">
        <v>4650</v>
      </c>
    </row>
    <row r="941" spans="1:7" x14ac:dyDescent="0.3">
      <c r="A941" s="59">
        <v>45421</v>
      </c>
      <c r="B941" s="55">
        <v>14.02</v>
      </c>
      <c r="C941" s="55" t="s">
        <v>106</v>
      </c>
      <c r="D941" s="55" t="s">
        <v>41</v>
      </c>
      <c r="E941" s="60">
        <v>9150</v>
      </c>
      <c r="F941" s="60">
        <v>23900</v>
      </c>
      <c r="G941" s="60">
        <v>14750</v>
      </c>
    </row>
    <row r="942" spans="1:7" x14ac:dyDescent="0.3">
      <c r="A942" s="59">
        <v>45421</v>
      </c>
      <c r="B942" s="55">
        <v>14.1</v>
      </c>
      <c r="C942" s="55" t="s">
        <v>66</v>
      </c>
      <c r="D942" s="55" t="s">
        <v>41</v>
      </c>
      <c r="E942" s="60">
        <v>10100</v>
      </c>
      <c r="F942" s="60">
        <v>26350</v>
      </c>
      <c r="G942" s="60">
        <v>16250</v>
      </c>
    </row>
    <row r="943" spans="1:7" x14ac:dyDescent="0.3">
      <c r="A943" s="59">
        <v>45421</v>
      </c>
      <c r="B943" s="55">
        <v>14.18</v>
      </c>
      <c r="C943" s="55" t="s">
        <v>47</v>
      </c>
      <c r="D943" s="55" t="s">
        <v>41</v>
      </c>
      <c r="E943" s="60">
        <v>2450</v>
      </c>
      <c r="F943" s="60">
        <v>11500</v>
      </c>
      <c r="G943" s="60">
        <v>9050</v>
      </c>
    </row>
    <row r="944" spans="1:7" x14ac:dyDescent="0.3">
      <c r="A944" s="59">
        <v>45421</v>
      </c>
      <c r="B944" s="55">
        <v>14.2</v>
      </c>
      <c r="C944" s="55" t="s">
        <v>58</v>
      </c>
      <c r="D944" s="55" t="s">
        <v>41</v>
      </c>
      <c r="E944" s="60">
        <v>4650</v>
      </c>
      <c r="F944" s="60">
        <v>18700</v>
      </c>
      <c r="G944" s="60">
        <v>14050</v>
      </c>
    </row>
    <row r="945" spans="1:7" x14ac:dyDescent="0.3">
      <c r="A945" s="59">
        <v>45421</v>
      </c>
      <c r="B945" s="55">
        <v>14.2</v>
      </c>
      <c r="C945" s="55" t="s">
        <v>57</v>
      </c>
      <c r="D945" s="55" t="s">
        <v>41</v>
      </c>
      <c r="E945" s="60">
        <v>3350</v>
      </c>
      <c r="F945" s="60">
        <v>17150</v>
      </c>
      <c r="G945" s="60">
        <v>13800</v>
      </c>
    </row>
    <row r="946" spans="1:7" x14ac:dyDescent="0.3">
      <c r="A946" s="59">
        <v>45421</v>
      </c>
      <c r="B946" s="55">
        <v>14.22</v>
      </c>
      <c r="C946" s="55" t="s">
        <v>40</v>
      </c>
      <c r="D946" s="55" t="s">
        <v>41</v>
      </c>
      <c r="E946" s="60">
        <v>2000</v>
      </c>
      <c r="F946" s="60">
        <v>9100</v>
      </c>
      <c r="G946" s="60">
        <v>7100</v>
      </c>
    </row>
    <row r="947" spans="1:7" x14ac:dyDescent="0.3">
      <c r="A947" s="59">
        <v>45421</v>
      </c>
      <c r="B947" s="55">
        <v>14.25</v>
      </c>
      <c r="C947" s="55" t="s">
        <v>49</v>
      </c>
      <c r="D947" s="55" t="s">
        <v>41</v>
      </c>
      <c r="E947" s="60">
        <v>4100</v>
      </c>
      <c r="F947" s="60">
        <v>14550</v>
      </c>
      <c r="G947" s="60">
        <v>10450</v>
      </c>
    </row>
    <row r="948" spans="1:7" x14ac:dyDescent="0.3">
      <c r="A948" s="59">
        <v>45421</v>
      </c>
      <c r="B948" s="55">
        <v>14.27</v>
      </c>
      <c r="C948" s="55" t="s">
        <v>56</v>
      </c>
      <c r="D948" s="55" t="s">
        <v>41</v>
      </c>
      <c r="E948" s="60">
        <v>3300</v>
      </c>
      <c r="F948" s="60">
        <v>9400</v>
      </c>
      <c r="G948" s="60">
        <v>6100</v>
      </c>
    </row>
    <row r="949" spans="1:7" x14ac:dyDescent="0.3">
      <c r="A949" s="59">
        <v>45421</v>
      </c>
      <c r="B949" s="55">
        <v>14.3</v>
      </c>
      <c r="C949" s="55" t="s">
        <v>74</v>
      </c>
      <c r="D949" s="55" t="s">
        <v>41</v>
      </c>
      <c r="E949" s="60">
        <v>3250</v>
      </c>
      <c r="F949" s="60">
        <v>12750</v>
      </c>
      <c r="G949" s="60">
        <v>9500</v>
      </c>
    </row>
    <row r="950" spans="1:7" x14ac:dyDescent="0.3">
      <c r="A950" s="59">
        <v>45421</v>
      </c>
      <c r="B950" s="55">
        <v>14.32</v>
      </c>
      <c r="C950" s="55" t="s">
        <v>52</v>
      </c>
      <c r="D950" s="55" t="s">
        <v>41</v>
      </c>
      <c r="E950" s="60">
        <v>6100</v>
      </c>
      <c r="F950" s="60">
        <v>19800</v>
      </c>
      <c r="G950" s="60">
        <v>13700</v>
      </c>
    </row>
    <row r="951" spans="1:7" x14ac:dyDescent="0.3">
      <c r="A951" s="59">
        <v>45421</v>
      </c>
      <c r="B951" s="55">
        <v>15</v>
      </c>
      <c r="C951" s="55" t="s">
        <v>73</v>
      </c>
      <c r="D951" s="55" t="s">
        <v>43</v>
      </c>
      <c r="E951" s="60">
        <v>6050</v>
      </c>
      <c r="F951" s="60">
        <v>19750</v>
      </c>
      <c r="G951" s="60">
        <v>13700</v>
      </c>
    </row>
    <row r="952" spans="1:7" x14ac:dyDescent="0.3">
      <c r="A952" s="59">
        <v>45421</v>
      </c>
      <c r="B952" s="55">
        <v>15</v>
      </c>
      <c r="C952" s="55" t="s">
        <v>105</v>
      </c>
      <c r="D952" s="55" t="s">
        <v>43</v>
      </c>
      <c r="E952" s="60">
        <v>1000</v>
      </c>
      <c r="F952" s="60">
        <v>8550</v>
      </c>
      <c r="G952" s="60">
        <v>7550</v>
      </c>
    </row>
    <row r="953" spans="1:7" x14ac:dyDescent="0.3">
      <c r="A953" s="59">
        <v>45421</v>
      </c>
      <c r="B953" s="55">
        <v>15.02</v>
      </c>
      <c r="C953" s="55" t="s">
        <v>69</v>
      </c>
      <c r="D953" s="55" t="s">
        <v>43</v>
      </c>
      <c r="E953" s="60">
        <v>3900</v>
      </c>
      <c r="F953" s="60">
        <v>19550</v>
      </c>
      <c r="G953" s="60">
        <v>15650</v>
      </c>
    </row>
    <row r="954" spans="1:7" x14ac:dyDescent="0.3">
      <c r="A954" s="59">
        <v>45421</v>
      </c>
      <c r="B954" s="55">
        <v>15.02</v>
      </c>
      <c r="C954" s="55" t="s">
        <v>46</v>
      </c>
      <c r="D954" s="55" t="s">
        <v>41</v>
      </c>
      <c r="E954" s="60">
        <v>5650</v>
      </c>
      <c r="F954" s="60">
        <v>19450</v>
      </c>
      <c r="G954" s="60">
        <v>13800</v>
      </c>
    </row>
    <row r="955" spans="1:7" x14ac:dyDescent="0.3">
      <c r="A955" s="59">
        <v>45421</v>
      </c>
      <c r="B955" s="55">
        <v>15.1</v>
      </c>
      <c r="C955" s="55" t="s">
        <v>47</v>
      </c>
      <c r="D955" s="55" t="s">
        <v>41</v>
      </c>
      <c r="E955" s="60">
        <v>1600</v>
      </c>
      <c r="F955" s="60">
        <v>10550</v>
      </c>
      <c r="G955" s="60">
        <v>8950</v>
      </c>
    </row>
    <row r="956" spans="1:7" x14ac:dyDescent="0.3">
      <c r="A956" s="59">
        <v>45421</v>
      </c>
      <c r="B956" s="55">
        <v>15.2</v>
      </c>
      <c r="C956" s="55" t="s">
        <v>74</v>
      </c>
      <c r="D956" s="55" t="s">
        <v>41</v>
      </c>
      <c r="E956" s="60">
        <v>1500</v>
      </c>
      <c r="F956" s="60">
        <v>11000</v>
      </c>
      <c r="G956" s="60">
        <v>9500</v>
      </c>
    </row>
    <row r="957" spans="1:7" x14ac:dyDescent="0.3">
      <c r="A957" s="59">
        <v>45421</v>
      </c>
      <c r="B957" s="55">
        <v>15.3</v>
      </c>
      <c r="C957" s="55" t="s">
        <v>61</v>
      </c>
      <c r="D957" s="55" t="s">
        <v>43</v>
      </c>
      <c r="E957" s="60">
        <v>11650</v>
      </c>
      <c r="F957" s="60">
        <v>27550</v>
      </c>
      <c r="G957" s="60">
        <v>15900</v>
      </c>
    </row>
    <row r="958" spans="1:7" x14ac:dyDescent="0.3">
      <c r="A958" s="59">
        <v>45421</v>
      </c>
      <c r="B958" s="55">
        <v>15.4</v>
      </c>
      <c r="C958" s="55" t="s">
        <v>49</v>
      </c>
      <c r="D958" s="55" t="s">
        <v>41</v>
      </c>
      <c r="E958" s="60">
        <v>2150</v>
      </c>
      <c r="F958" s="60">
        <v>12800</v>
      </c>
      <c r="G958" s="60">
        <v>10650</v>
      </c>
    </row>
    <row r="959" spans="1:7" x14ac:dyDescent="0.3">
      <c r="A959" s="59">
        <v>45421</v>
      </c>
      <c r="B959" s="55">
        <v>15.5</v>
      </c>
      <c r="C959" s="55" t="s">
        <v>65</v>
      </c>
      <c r="D959" s="55" t="s">
        <v>41</v>
      </c>
      <c r="E959" s="60">
        <v>1950</v>
      </c>
      <c r="F959" s="60">
        <v>16400</v>
      </c>
      <c r="G959" s="60">
        <v>14450</v>
      </c>
    </row>
    <row r="960" spans="1:7" x14ac:dyDescent="0.3">
      <c r="A960" s="59">
        <v>45421</v>
      </c>
      <c r="B960" s="55">
        <v>16</v>
      </c>
      <c r="C960" s="55" t="s">
        <v>72</v>
      </c>
      <c r="D960" s="55" t="s">
        <v>41</v>
      </c>
      <c r="E960" s="60">
        <v>5550</v>
      </c>
      <c r="F960" s="60">
        <v>19350</v>
      </c>
      <c r="G960" s="60">
        <v>13800</v>
      </c>
    </row>
    <row r="961" spans="1:7" x14ac:dyDescent="0.3">
      <c r="A961" s="59">
        <v>45421</v>
      </c>
      <c r="B961" s="55">
        <v>17</v>
      </c>
      <c r="C961" s="55" t="s">
        <v>95</v>
      </c>
      <c r="D961" s="55" t="s">
        <v>41</v>
      </c>
      <c r="E961" s="60">
        <v>5300</v>
      </c>
      <c r="F961" s="60">
        <v>19100</v>
      </c>
      <c r="G961" s="60">
        <v>13800</v>
      </c>
    </row>
    <row r="962" spans="1:7" x14ac:dyDescent="0.3">
      <c r="A962" s="59">
        <v>45421</v>
      </c>
      <c r="B962" s="55">
        <v>17.02</v>
      </c>
      <c r="C962" s="55" t="s">
        <v>60</v>
      </c>
      <c r="D962" s="55" t="s">
        <v>41</v>
      </c>
      <c r="E962" s="60">
        <v>5400</v>
      </c>
      <c r="F962" s="60">
        <v>19200</v>
      </c>
      <c r="G962" s="60">
        <v>13800</v>
      </c>
    </row>
    <row r="963" spans="1:7" x14ac:dyDescent="0.3">
      <c r="A963" s="59">
        <v>45421</v>
      </c>
      <c r="B963" s="55">
        <v>17.2</v>
      </c>
      <c r="C963" s="55" t="s">
        <v>49</v>
      </c>
      <c r="D963" s="55" t="s">
        <v>41</v>
      </c>
      <c r="E963" s="60">
        <v>4650</v>
      </c>
      <c r="F963" s="60">
        <v>15350</v>
      </c>
      <c r="G963" s="60">
        <v>10700</v>
      </c>
    </row>
    <row r="964" spans="1:7" x14ac:dyDescent="0.3">
      <c r="A964" s="59">
        <v>45421</v>
      </c>
      <c r="B964" s="55">
        <v>18</v>
      </c>
      <c r="C964" s="55" t="s">
        <v>66</v>
      </c>
      <c r="D964" s="55" t="s">
        <v>41</v>
      </c>
      <c r="E964" s="60">
        <v>4300</v>
      </c>
      <c r="F964" s="60">
        <v>20950</v>
      </c>
      <c r="G964" s="60">
        <v>16650</v>
      </c>
    </row>
    <row r="965" spans="1:7" x14ac:dyDescent="0.3">
      <c r="A965" s="59">
        <v>45421</v>
      </c>
      <c r="B965" s="55">
        <v>18.100000000000001</v>
      </c>
      <c r="C965" s="55" t="s">
        <v>62</v>
      </c>
      <c r="D965" s="55" t="s">
        <v>41</v>
      </c>
      <c r="E965" s="60">
        <v>9700</v>
      </c>
      <c r="F965" s="60">
        <v>23500</v>
      </c>
      <c r="G965" s="60">
        <v>13800</v>
      </c>
    </row>
    <row r="966" spans="1:7" x14ac:dyDescent="0.3">
      <c r="A966" s="59">
        <v>45421</v>
      </c>
      <c r="B966" s="55">
        <v>19.079999999999998</v>
      </c>
      <c r="C966" s="55" t="s">
        <v>56</v>
      </c>
      <c r="D966" s="55" t="s">
        <v>41</v>
      </c>
      <c r="E966" s="60">
        <v>2250</v>
      </c>
      <c r="F966" s="60">
        <v>8350</v>
      </c>
      <c r="G966" s="60">
        <v>6100</v>
      </c>
    </row>
    <row r="967" spans="1:7" x14ac:dyDescent="0.3">
      <c r="A967" s="59">
        <v>45421</v>
      </c>
      <c r="B967" s="55">
        <v>19.3</v>
      </c>
      <c r="C967" s="55" t="s">
        <v>46</v>
      </c>
      <c r="D967" s="55" t="s">
        <v>41</v>
      </c>
      <c r="E967" s="60">
        <v>8400</v>
      </c>
      <c r="F967" s="60">
        <v>22200</v>
      </c>
      <c r="G967" s="60">
        <v>13800</v>
      </c>
    </row>
    <row r="968" spans="1:7" x14ac:dyDescent="0.3">
      <c r="A968" s="59">
        <v>45421</v>
      </c>
      <c r="B968" s="55">
        <v>21</v>
      </c>
      <c r="C968" s="55" t="s">
        <v>61</v>
      </c>
      <c r="D968" s="55" t="s">
        <v>43</v>
      </c>
      <c r="E968" s="60">
        <v>7450</v>
      </c>
      <c r="F968" s="60">
        <v>23300</v>
      </c>
      <c r="G968" s="60">
        <v>15850</v>
      </c>
    </row>
    <row r="969" spans="1:7" x14ac:dyDescent="0.3">
      <c r="A969" s="59">
        <v>45422</v>
      </c>
      <c r="B969" s="55">
        <v>8</v>
      </c>
      <c r="C969" s="55" t="s">
        <v>117</v>
      </c>
      <c r="D969" s="55" t="s">
        <v>43</v>
      </c>
      <c r="E969" s="60">
        <v>3250</v>
      </c>
      <c r="F969" s="60">
        <v>18750</v>
      </c>
      <c r="G969" s="60">
        <v>15500</v>
      </c>
    </row>
    <row r="970" spans="1:7" x14ac:dyDescent="0.3">
      <c r="A970" s="59">
        <v>45422</v>
      </c>
      <c r="B970" s="55">
        <v>8.4</v>
      </c>
      <c r="C970" s="55" t="s">
        <v>45</v>
      </c>
      <c r="D970" s="55" t="s">
        <v>41</v>
      </c>
      <c r="E970" s="60">
        <v>2450</v>
      </c>
      <c r="F970" s="60">
        <v>7650</v>
      </c>
      <c r="G970" s="60">
        <v>5200</v>
      </c>
    </row>
    <row r="971" spans="1:7" x14ac:dyDescent="0.3">
      <c r="A971" s="59">
        <v>45422</v>
      </c>
      <c r="B971" s="55">
        <v>8.5</v>
      </c>
      <c r="C971" s="55" t="s">
        <v>47</v>
      </c>
      <c r="D971" s="55" t="s">
        <v>41</v>
      </c>
      <c r="E971" s="60">
        <v>3400</v>
      </c>
      <c r="F971" s="60">
        <v>12450</v>
      </c>
      <c r="G971" s="60">
        <v>9050</v>
      </c>
    </row>
    <row r="972" spans="1:7" x14ac:dyDescent="0.3">
      <c r="A972" s="59">
        <v>45422</v>
      </c>
      <c r="B972" s="55">
        <v>9.1999999999999993</v>
      </c>
      <c r="C972" s="55" t="s">
        <v>49</v>
      </c>
      <c r="D972" s="55" t="s">
        <v>41</v>
      </c>
      <c r="E972" s="60">
        <v>6200</v>
      </c>
      <c r="F972" s="60">
        <v>18650</v>
      </c>
      <c r="G972" s="60">
        <v>12450</v>
      </c>
    </row>
    <row r="973" spans="1:7" x14ac:dyDescent="0.3">
      <c r="A973" s="59">
        <v>45422</v>
      </c>
      <c r="B973" s="55">
        <v>9.5</v>
      </c>
      <c r="C973" s="55" t="s">
        <v>45</v>
      </c>
      <c r="D973" s="55" t="s">
        <v>41</v>
      </c>
      <c r="E973" s="60">
        <v>3300</v>
      </c>
      <c r="F973" s="60">
        <v>8300</v>
      </c>
      <c r="G973" s="60">
        <v>5000</v>
      </c>
    </row>
    <row r="974" spans="1:7" x14ac:dyDescent="0.3">
      <c r="A974" s="59">
        <v>45422</v>
      </c>
      <c r="B974" s="55">
        <v>9.5</v>
      </c>
      <c r="C974" s="55" t="s">
        <v>74</v>
      </c>
      <c r="D974" s="55" t="s">
        <v>41</v>
      </c>
      <c r="E974" s="60">
        <v>2150</v>
      </c>
      <c r="F974" s="60">
        <v>11150</v>
      </c>
      <c r="G974" s="60">
        <v>9000</v>
      </c>
    </row>
    <row r="975" spans="1:7" x14ac:dyDescent="0.3">
      <c r="A975" s="59">
        <v>45422</v>
      </c>
      <c r="B975" s="55">
        <v>9.5</v>
      </c>
      <c r="C975" s="55" t="s">
        <v>117</v>
      </c>
      <c r="D975" s="55" t="s">
        <v>43</v>
      </c>
      <c r="E975" s="60">
        <v>5350</v>
      </c>
      <c r="F975" s="60">
        <v>21100</v>
      </c>
      <c r="G975" s="60">
        <v>15750</v>
      </c>
    </row>
    <row r="976" spans="1:7" x14ac:dyDescent="0.3">
      <c r="A976" s="59">
        <v>45422</v>
      </c>
      <c r="B976" s="55">
        <v>10</v>
      </c>
      <c r="C976" s="55" t="s">
        <v>57</v>
      </c>
      <c r="D976" s="55" t="s">
        <v>41</v>
      </c>
      <c r="E976" s="60">
        <v>6000</v>
      </c>
      <c r="F976" s="60">
        <v>19800</v>
      </c>
      <c r="G976" s="60">
        <v>13800</v>
      </c>
    </row>
    <row r="977" spans="1:7" x14ac:dyDescent="0.3">
      <c r="A977" s="59">
        <v>45422</v>
      </c>
      <c r="B977" s="55">
        <v>10</v>
      </c>
      <c r="C977" s="55" t="s">
        <v>50</v>
      </c>
      <c r="D977" s="55" t="s">
        <v>43</v>
      </c>
      <c r="E977" s="60">
        <v>6400</v>
      </c>
      <c r="F977" s="60">
        <v>20250</v>
      </c>
      <c r="G977" s="60">
        <v>13850</v>
      </c>
    </row>
    <row r="978" spans="1:7" x14ac:dyDescent="0.3">
      <c r="A978" s="59">
        <v>45422</v>
      </c>
      <c r="B978" s="55">
        <v>10.1</v>
      </c>
      <c r="C978" s="55" t="s">
        <v>108</v>
      </c>
      <c r="D978" s="55" t="s">
        <v>41</v>
      </c>
      <c r="E978" s="60">
        <v>8600</v>
      </c>
      <c r="F978" s="60">
        <v>22850</v>
      </c>
      <c r="G978" s="60">
        <v>14250</v>
      </c>
    </row>
    <row r="979" spans="1:7" x14ac:dyDescent="0.3">
      <c r="A979" s="59">
        <v>45422</v>
      </c>
      <c r="B979" s="55">
        <v>10.199999999999999</v>
      </c>
      <c r="C979" s="55" t="s">
        <v>42</v>
      </c>
      <c r="D979" s="55" t="s">
        <v>43</v>
      </c>
      <c r="E979" s="60">
        <v>10700</v>
      </c>
      <c r="F979" s="60">
        <v>26500</v>
      </c>
      <c r="G979" s="60">
        <v>15800</v>
      </c>
    </row>
    <row r="980" spans="1:7" x14ac:dyDescent="0.3">
      <c r="A980" s="59">
        <v>45422</v>
      </c>
      <c r="B980" s="55">
        <v>10.199999999999999</v>
      </c>
      <c r="C980" s="55" t="s">
        <v>86</v>
      </c>
      <c r="D980" s="55" t="s">
        <v>43</v>
      </c>
      <c r="E980" s="60">
        <v>7100</v>
      </c>
      <c r="F980" s="60">
        <v>19600</v>
      </c>
      <c r="G980" s="60">
        <v>12500</v>
      </c>
    </row>
    <row r="981" spans="1:7" x14ac:dyDescent="0.3">
      <c r="A981" s="59">
        <v>45422</v>
      </c>
      <c r="B981" s="55">
        <v>10.3</v>
      </c>
      <c r="C981" s="55" t="s">
        <v>46</v>
      </c>
      <c r="D981" s="55" t="s">
        <v>41</v>
      </c>
      <c r="E981" s="60">
        <v>7800</v>
      </c>
      <c r="F981" s="60">
        <v>21600</v>
      </c>
      <c r="G981" s="60">
        <v>13800</v>
      </c>
    </row>
    <row r="982" spans="1:7" x14ac:dyDescent="0.3">
      <c r="A982" s="59">
        <v>45422</v>
      </c>
      <c r="B982" s="55">
        <v>10.3</v>
      </c>
      <c r="C982" s="55" t="s">
        <v>44</v>
      </c>
      <c r="D982" s="55" t="s">
        <v>41</v>
      </c>
      <c r="E982" s="60">
        <v>2450</v>
      </c>
      <c r="F982" s="60">
        <v>8000</v>
      </c>
      <c r="G982" s="60">
        <v>5550</v>
      </c>
    </row>
    <row r="983" spans="1:7" x14ac:dyDescent="0.3">
      <c r="A983" s="59">
        <v>45422</v>
      </c>
      <c r="B983" s="55">
        <v>10.3</v>
      </c>
      <c r="C983" s="55" t="s">
        <v>47</v>
      </c>
      <c r="D983" s="55" t="s">
        <v>41</v>
      </c>
      <c r="E983" s="60">
        <v>1600</v>
      </c>
      <c r="F983" s="60">
        <v>10650</v>
      </c>
      <c r="G983" s="60">
        <v>9050</v>
      </c>
    </row>
    <row r="984" spans="1:7" x14ac:dyDescent="0.3">
      <c r="A984" s="59">
        <v>45422</v>
      </c>
      <c r="B984" s="55">
        <v>10.3</v>
      </c>
      <c r="C984" s="55" t="s">
        <v>73</v>
      </c>
      <c r="D984" s="55" t="s">
        <v>43</v>
      </c>
      <c r="E984" s="60">
        <v>8650</v>
      </c>
      <c r="F984" s="60">
        <v>22400</v>
      </c>
      <c r="G984" s="60">
        <v>13750</v>
      </c>
    </row>
    <row r="985" spans="1:7" x14ac:dyDescent="0.3">
      <c r="A985" s="59">
        <v>45422</v>
      </c>
      <c r="B985" s="55">
        <v>10.4</v>
      </c>
      <c r="C985" s="55" t="s">
        <v>85</v>
      </c>
      <c r="D985" s="55" t="s">
        <v>43</v>
      </c>
      <c r="E985" s="60">
        <v>8600</v>
      </c>
      <c r="F985" s="60">
        <v>20800</v>
      </c>
      <c r="G985" s="60">
        <v>12200</v>
      </c>
    </row>
    <row r="986" spans="1:7" x14ac:dyDescent="0.3">
      <c r="A986" s="59">
        <v>45422</v>
      </c>
      <c r="B986" s="55">
        <v>10.4</v>
      </c>
      <c r="C986" s="55" t="s">
        <v>70</v>
      </c>
      <c r="D986" s="55" t="s">
        <v>41</v>
      </c>
      <c r="E986" s="60">
        <v>9550</v>
      </c>
      <c r="F986" s="60">
        <v>23300</v>
      </c>
      <c r="G986" s="60">
        <v>13750</v>
      </c>
    </row>
    <row r="987" spans="1:7" x14ac:dyDescent="0.3">
      <c r="A987" s="59">
        <v>45422</v>
      </c>
      <c r="B987" s="55">
        <v>10.5</v>
      </c>
      <c r="C987" s="55" t="s">
        <v>135</v>
      </c>
      <c r="D987" s="55" t="s">
        <v>43</v>
      </c>
      <c r="E987" s="60">
        <v>2850</v>
      </c>
      <c r="F987" s="60">
        <v>10000</v>
      </c>
      <c r="G987" s="60">
        <v>7150</v>
      </c>
    </row>
    <row r="988" spans="1:7" x14ac:dyDescent="0.3">
      <c r="A988" s="59">
        <v>45422</v>
      </c>
      <c r="B988" s="55">
        <v>10.5</v>
      </c>
      <c r="C988" s="55" t="s">
        <v>104</v>
      </c>
      <c r="D988" s="55" t="s">
        <v>43</v>
      </c>
      <c r="E988" s="60">
        <v>8100</v>
      </c>
      <c r="F988" s="60">
        <v>22100</v>
      </c>
      <c r="G988" s="60">
        <v>14000</v>
      </c>
    </row>
    <row r="989" spans="1:7" x14ac:dyDescent="0.3">
      <c r="A989" s="59">
        <v>45422</v>
      </c>
      <c r="B989" s="55">
        <v>11</v>
      </c>
      <c r="C989" s="55" t="s">
        <v>51</v>
      </c>
      <c r="D989" s="55" t="s">
        <v>48</v>
      </c>
      <c r="E989" s="60">
        <v>8550</v>
      </c>
      <c r="F989" s="60">
        <v>20700</v>
      </c>
      <c r="G989" s="60">
        <v>12150</v>
      </c>
    </row>
    <row r="990" spans="1:7" x14ac:dyDescent="0.3">
      <c r="A990" s="59">
        <v>45422</v>
      </c>
      <c r="B990" s="55">
        <v>11.1</v>
      </c>
      <c r="C990" s="55" t="s">
        <v>84</v>
      </c>
      <c r="D990" s="55" t="s">
        <v>43</v>
      </c>
      <c r="E990" s="60">
        <v>9050</v>
      </c>
      <c r="F990" s="60">
        <v>22700</v>
      </c>
      <c r="G990" s="60">
        <v>13650</v>
      </c>
    </row>
    <row r="991" spans="1:7" x14ac:dyDescent="0.3">
      <c r="A991" s="59">
        <v>45422</v>
      </c>
      <c r="B991" s="55">
        <v>11.2</v>
      </c>
      <c r="C991" s="55" t="s">
        <v>45</v>
      </c>
      <c r="D991" s="55" t="s">
        <v>41</v>
      </c>
      <c r="E991" s="60">
        <v>2600</v>
      </c>
      <c r="F991" s="60">
        <v>7750</v>
      </c>
      <c r="G991" s="60">
        <v>5150</v>
      </c>
    </row>
    <row r="992" spans="1:7" x14ac:dyDescent="0.3">
      <c r="A992" s="59">
        <v>45422</v>
      </c>
      <c r="B992" s="55">
        <v>11.3</v>
      </c>
      <c r="C992" s="55" t="s">
        <v>54</v>
      </c>
      <c r="D992" s="55" t="s">
        <v>55</v>
      </c>
      <c r="E992" s="60">
        <v>2150</v>
      </c>
      <c r="F992" s="60">
        <v>5050</v>
      </c>
      <c r="G992" s="60">
        <v>2900</v>
      </c>
    </row>
    <row r="993" spans="1:7" x14ac:dyDescent="0.3">
      <c r="A993" s="59">
        <v>45422</v>
      </c>
      <c r="B993" s="55">
        <v>11.3</v>
      </c>
      <c r="C993" s="55" t="s">
        <v>116</v>
      </c>
      <c r="D993" s="55" t="s">
        <v>48</v>
      </c>
      <c r="E993" s="60">
        <v>9050</v>
      </c>
      <c r="F993" s="60">
        <v>21250</v>
      </c>
      <c r="G993" s="60">
        <v>12200</v>
      </c>
    </row>
    <row r="994" spans="1:7" x14ac:dyDescent="0.3">
      <c r="A994" s="59">
        <v>45422</v>
      </c>
      <c r="B994" s="55">
        <v>11.3</v>
      </c>
      <c r="C994" s="55" t="s">
        <v>56</v>
      </c>
      <c r="D994" s="55" t="s">
        <v>41</v>
      </c>
      <c r="E994" s="60">
        <v>3000</v>
      </c>
      <c r="F994" s="60">
        <v>9050</v>
      </c>
      <c r="G994" s="60">
        <v>6050</v>
      </c>
    </row>
    <row r="995" spans="1:7" x14ac:dyDescent="0.3">
      <c r="A995" s="59">
        <v>45422</v>
      </c>
      <c r="B995" s="55">
        <v>11.4</v>
      </c>
      <c r="C995" s="55" t="s">
        <v>95</v>
      </c>
      <c r="D995" s="55" t="s">
        <v>41</v>
      </c>
      <c r="E995" s="60">
        <v>8600</v>
      </c>
      <c r="F995" s="60">
        <v>22400</v>
      </c>
      <c r="G995" s="60">
        <v>13800</v>
      </c>
    </row>
    <row r="996" spans="1:7" x14ac:dyDescent="0.3">
      <c r="A996" s="59">
        <v>45422</v>
      </c>
      <c r="B996" s="55">
        <v>11.4</v>
      </c>
      <c r="C996" s="55" t="s">
        <v>49</v>
      </c>
      <c r="D996" s="55" t="s">
        <v>41</v>
      </c>
      <c r="E996" s="60">
        <v>4600</v>
      </c>
      <c r="F996" s="60">
        <v>15250</v>
      </c>
      <c r="G996" s="60">
        <v>10650</v>
      </c>
    </row>
    <row r="997" spans="1:7" x14ac:dyDescent="0.3">
      <c r="A997" s="59">
        <v>45422</v>
      </c>
      <c r="B997" s="55">
        <v>11.4</v>
      </c>
      <c r="C997" s="55" t="s">
        <v>99</v>
      </c>
      <c r="D997" s="55" t="s">
        <v>43</v>
      </c>
      <c r="E997" s="60">
        <v>6500</v>
      </c>
      <c r="F997" s="60">
        <v>19300</v>
      </c>
      <c r="G997" s="60">
        <v>12800</v>
      </c>
    </row>
    <row r="998" spans="1:7" x14ac:dyDescent="0.3">
      <c r="A998" s="59">
        <v>45422</v>
      </c>
      <c r="B998" s="55">
        <v>11.5</v>
      </c>
      <c r="C998" s="55" t="s">
        <v>69</v>
      </c>
      <c r="D998" s="55" t="s">
        <v>43</v>
      </c>
      <c r="E998" s="60">
        <v>10500</v>
      </c>
      <c r="F998" s="60">
        <v>26350</v>
      </c>
      <c r="G998" s="60">
        <v>15850</v>
      </c>
    </row>
    <row r="999" spans="1:7" x14ac:dyDescent="0.3">
      <c r="A999" s="59">
        <v>45422</v>
      </c>
      <c r="B999" s="55">
        <v>11.5</v>
      </c>
      <c r="C999" s="55" t="s">
        <v>72</v>
      </c>
      <c r="D999" s="55" t="s">
        <v>41</v>
      </c>
      <c r="E999" s="60">
        <v>9050</v>
      </c>
      <c r="F999" s="60">
        <v>22900</v>
      </c>
      <c r="G999" s="60">
        <v>13850</v>
      </c>
    </row>
    <row r="1000" spans="1:7" x14ac:dyDescent="0.3">
      <c r="A1000" s="59">
        <v>45422</v>
      </c>
      <c r="B1000" s="55">
        <v>12.2</v>
      </c>
      <c r="C1000" s="55" t="s">
        <v>75</v>
      </c>
      <c r="D1000" s="55" t="s">
        <v>43</v>
      </c>
      <c r="E1000" s="60">
        <v>7150</v>
      </c>
      <c r="F1000" s="60">
        <v>20850</v>
      </c>
      <c r="G1000" s="60">
        <v>13700</v>
      </c>
    </row>
    <row r="1001" spans="1:7" x14ac:dyDescent="0.3">
      <c r="A1001" s="59">
        <v>45422</v>
      </c>
      <c r="B1001" s="55">
        <v>12.2</v>
      </c>
      <c r="C1001" s="55" t="s">
        <v>106</v>
      </c>
      <c r="D1001" s="55" t="s">
        <v>41</v>
      </c>
      <c r="E1001" s="60">
        <v>10850</v>
      </c>
      <c r="F1001" s="60">
        <v>25600</v>
      </c>
      <c r="G1001" s="60">
        <v>14750</v>
      </c>
    </row>
    <row r="1002" spans="1:7" x14ac:dyDescent="0.3">
      <c r="A1002" s="59">
        <v>45422</v>
      </c>
      <c r="B1002" s="55">
        <v>12.2</v>
      </c>
      <c r="C1002" s="55" t="s">
        <v>53</v>
      </c>
      <c r="D1002" s="55" t="s">
        <v>43</v>
      </c>
      <c r="E1002" s="60">
        <v>7050</v>
      </c>
      <c r="F1002" s="60">
        <v>19500</v>
      </c>
      <c r="G1002" s="60">
        <v>12450</v>
      </c>
    </row>
    <row r="1003" spans="1:7" x14ac:dyDescent="0.3">
      <c r="A1003" s="59">
        <v>45422</v>
      </c>
      <c r="B1003" s="55">
        <v>12.3</v>
      </c>
      <c r="C1003" s="55" t="s">
        <v>134</v>
      </c>
      <c r="D1003" s="55" t="s">
        <v>55</v>
      </c>
      <c r="E1003" s="60">
        <v>1850</v>
      </c>
      <c r="F1003" s="60">
        <v>4550</v>
      </c>
      <c r="G1003" s="60">
        <v>2700</v>
      </c>
    </row>
    <row r="1004" spans="1:7" x14ac:dyDescent="0.3">
      <c r="A1004" s="59">
        <v>45422</v>
      </c>
      <c r="B1004" s="55">
        <v>12.4</v>
      </c>
      <c r="C1004" s="55" t="s">
        <v>52</v>
      </c>
      <c r="D1004" s="55" t="s">
        <v>41</v>
      </c>
      <c r="E1004" s="60">
        <v>9950</v>
      </c>
      <c r="F1004" s="60">
        <v>23800</v>
      </c>
      <c r="G1004" s="60">
        <v>13850</v>
      </c>
    </row>
    <row r="1005" spans="1:7" x14ac:dyDescent="0.3">
      <c r="A1005" s="59">
        <v>45422</v>
      </c>
      <c r="B1005" s="55">
        <v>12.4</v>
      </c>
      <c r="C1005" s="55" t="s">
        <v>60</v>
      </c>
      <c r="D1005" s="55" t="s">
        <v>41</v>
      </c>
      <c r="E1005" s="60">
        <v>7450</v>
      </c>
      <c r="F1005" s="60">
        <v>21250</v>
      </c>
      <c r="G1005" s="60">
        <v>13800</v>
      </c>
    </row>
    <row r="1006" spans="1:7" x14ac:dyDescent="0.3">
      <c r="A1006" s="59">
        <v>45422</v>
      </c>
      <c r="B1006" s="55">
        <v>12.4</v>
      </c>
      <c r="C1006" s="55" t="s">
        <v>44</v>
      </c>
      <c r="D1006" s="55" t="s">
        <v>41</v>
      </c>
      <c r="E1006" s="60">
        <v>1300</v>
      </c>
      <c r="F1006" s="60">
        <v>6800</v>
      </c>
      <c r="G1006" s="60">
        <v>5500</v>
      </c>
    </row>
    <row r="1007" spans="1:7" x14ac:dyDescent="0.3">
      <c r="A1007" s="59">
        <v>45422</v>
      </c>
      <c r="B1007" s="55">
        <v>12.4</v>
      </c>
      <c r="C1007" s="55" t="s">
        <v>47</v>
      </c>
      <c r="D1007" s="55" t="s">
        <v>41</v>
      </c>
      <c r="E1007" s="60">
        <v>4150</v>
      </c>
      <c r="F1007" s="60">
        <v>13300</v>
      </c>
      <c r="G1007" s="60">
        <v>9150</v>
      </c>
    </row>
    <row r="1008" spans="1:7" x14ac:dyDescent="0.3">
      <c r="A1008" s="59">
        <v>45422</v>
      </c>
      <c r="B1008" s="55">
        <v>12.5</v>
      </c>
      <c r="C1008" s="55" t="s">
        <v>50</v>
      </c>
      <c r="D1008" s="55" t="s">
        <v>43</v>
      </c>
      <c r="E1008" s="60">
        <v>5150</v>
      </c>
      <c r="F1008" s="60">
        <v>18950</v>
      </c>
      <c r="G1008" s="60">
        <v>13800</v>
      </c>
    </row>
    <row r="1009" spans="1:7" x14ac:dyDescent="0.3">
      <c r="A1009" s="59">
        <v>45422</v>
      </c>
      <c r="B1009" s="55">
        <v>12.5</v>
      </c>
      <c r="C1009" s="55" t="s">
        <v>113</v>
      </c>
      <c r="D1009" s="55" t="s">
        <v>43</v>
      </c>
      <c r="E1009" s="60">
        <v>1950</v>
      </c>
      <c r="F1009" s="60">
        <v>10050</v>
      </c>
      <c r="G1009" s="60">
        <v>8100</v>
      </c>
    </row>
    <row r="1010" spans="1:7" x14ac:dyDescent="0.3">
      <c r="A1010" s="59">
        <v>45422</v>
      </c>
      <c r="B1010" s="55">
        <v>12.5</v>
      </c>
      <c r="C1010" s="55" t="s">
        <v>64</v>
      </c>
      <c r="D1010" s="55" t="s">
        <v>43</v>
      </c>
      <c r="E1010" s="60">
        <v>11750</v>
      </c>
      <c r="F1010" s="60">
        <v>27600</v>
      </c>
      <c r="G1010" s="60">
        <v>15850</v>
      </c>
    </row>
    <row r="1011" spans="1:7" x14ac:dyDescent="0.3">
      <c r="A1011" s="59">
        <v>45422</v>
      </c>
      <c r="B1011" s="55">
        <v>13.2</v>
      </c>
      <c r="C1011" s="55" t="s">
        <v>105</v>
      </c>
      <c r="D1011" s="55" t="s">
        <v>43</v>
      </c>
      <c r="E1011" s="60">
        <v>3300</v>
      </c>
      <c r="F1011" s="60">
        <v>10850</v>
      </c>
      <c r="G1011" s="60">
        <v>7550</v>
      </c>
    </row>
    <row r="1012" spans="1:7" x14ac:dyDescent="0.3">
      <c r="A1012" s="59">
        <v>45422</v>
      </c>
      <c r="B1012" s="55">
        <v>13.2</v>
      </c>
      <c r="C1012" s="55" t="s">
        <v>108</v>
      </c>
      <c r="D1012" s="55" t="s">
        <v>41</v>
      </c>
      <c r="E1012" s="60">
        <v>8100</v>
      </c>
      <c r="F1012" s="60">
        <v>22350</v>
      </c>
      <c r="G1012" s="60">
        <v>14250</v>
      </c>
    </row>
    <row r="1013" spans="1:7" x14ac:dyDescent="0.3">
      <c r="A1013" s="59">
        <v>45422</v>
      </c>
      <c r="B1013" s="55">
        <v>13.3</v>
      </c>
      <c r="C1013" s="55" t="s">
        <v>98</v>
      </c>
      <c r="D1013" s="55" t="s">
        <v>43</v>
      </c>
      <c r="E1013" s="60">
        <v>9550</v>
      </c>
      <c r="F1013" s="60">
        <v>23200</v>
      </c>
      <c r="G1013" s="60">
        <v>13650</v>
      </c>
    </row>
    <row r="1014" spans="1:7" x14ac:dyDescent="0.3">
      <c r="A1014" s="59">
        <v>45422</v>
      </c>
      <c r="B1014" s="55">
        <v>13.4</v>
      </c>
      <c r="C1014" s="55" t="s">
        <v>146</v>
      </c>
      <c r="D1014" s="55" t="s">
        <v>43</v>
      </c>
      <c r="E1014" s="60">
        <v>2650</v>
      </c>
      <c r="F1014" s="60">
        <v>8200</v>
      </c>
      <c r="G1014" s="60">
        <v>5550</v>
      </c>
    </row>
    <row r="1015" spans="1:7" x14ac:dyDescent="0.3">
      <c r="A1015" s="59">
        <v>45422</v>
      </c>
      <c r="B1015" s="55">
        <v>13.5</v>
      </c>
      <c r="C1015" s="55" t="s">
        <v>42</v>
      </c>
      <c r="D1015" s="55" t="s">
        <v>43</v>
      </c>
      <c r="E1015" s="60">
        <v>10250</v>
      </c>
      <c r="F1015" s="60">
        <v>26000</v>
      </c>
      <c r="G1015" s="60">
        <v>15750</v>
      </c>
    </row>
    <row r="1016" spans="1:7" x14ac:dyDescent="0.3">
      <c r="A1016" s="59">
        <v>45422</v>
      </c>
      <c r="B1016" s="55">
        <v>14</v>
      </c>
      <c r="C1016" s="55" t="s">
        <v>59</v>
      </c>
      <c r="D1016" s="55" t="s">
        <v>48</v>
      </c>
      <c r="E1016" s="60">
        <v>12700</v>
      </c>
      <c r="F1016" s="60">
        <v>27550</v>
      </c>
      <c r="G1016" s="60">
        <v>14850</v>
      </c>
    </row>
    <row r="1017" spans="1:7" x14ac:dyDescent="0.3">
      <c r="A1017" s="59">
        <v>45422</v>
      </c>
      <c r="B1017" s="55">
        <v>14</v>
      </c>
      <c r="C1017" s="55" t="s">
        <v>44</v>
      </c>
      <c r="D1017" s="55" t="s">
        <v>41</v>
      </c>
      <c r="E1017" s="60">
        <v>700</v>
      </c>
      <c r="F1017" s="60">
        <v>6150</v>
      </c>
      <c r="G1017" s="60">
        <v>5450</v>
      </c>
    </row>
    <row r="1018" spans="1:7" x14ac:dyDescent="0.3">
      <c r="A1018" s="59">
        <v>45422</v>
      </c>
      <c r="B1018" s="55">
        <v>14</v>
      </c>
      <c r="C1018" s="55" t="s">
        <v>46</v>
      </c>
      <c r="D1018" s="55" t="s">
        <v>41</v>
      </c>
      <c r="E1018" s="60">
        <v>5750</v>
      </c>
      <c r="F1018" s="60">
        <v>19550</v>
      </c>
      <c r="G1018" s="60">
        <v>13800</v>
      </c>
    </row>
    <row r="1019" spans="1:7" x14ac:dyDescent="0.3">
      <c r="A1019" s="59">
        <v>45422</v>
      </c>
      <c r="B1019" s="55">
        <v>14</v>
      </c>
      <c r="C1019" s="55" t="s">
        <v>45</v>
      </c>
      <c r="D1019" s="55" t="s">
        <v>41</v>
      </c>
      <c r="E1019" s="60">
        <v>1150</v>
      </c>
      <c r="F1019" s="60">
        <v>6350</v>
      </c>
      <c r="G1019" s="60">
        <v>5200</v>
      </c>
    </row>
    <row r="1020" spans="1:7" x14ac:dyDescent="0.3">
      <c r="A1020" s="59">
        <v>45422</v>
      </c>
      <c r="B1020" s="55">
        <v>14.1</v>
      </c>
      <c r="C1020" s="55" t="s">
        <v>66</v>
      </c>
      <c r="D1020" s="55" t="s">
        <v>41</v>
      </c>
      <c r="E1020" s="60">
        <v>10100</v>
      </c>
      <c r="F1020" s="60">
        <v>26800</v>
      </c>
      <c r="G1020" s="60">
        <v>16700</v>
      </c>
    </row>
    <row r="1021" spans="1:7" x14ac:dyDescent="0.3">
      <c r="A1021" s="59">
        <v>45422</v>
      </c>
      <c r="B1021" s="55">
        <v>14.2</v>
      </c>
      <c r="C1021" s="55" t="s">
        <v>47</v>
      </c>
      <c r="D1021" s="55" t="s">
        <v>41</v>
      </c>
      <c r="E1021" s="60">
        <v>2750</v>
      </c>
      <c r="F1021" s="60">
        <v>11600</v>
      </c>
      <c r="G1021" s="60">
        <v>8850</v>
      </c>
    </row>
    <row r="1022" spans="1:7" x14ac:dyDescent="0.3">
      <c r="A1022" s="59">
        <v>45422</v>
      </c>
      <c r="B1022" s="55">
        <v>14.2</v>
      </c>
      <c r="C1022" s="55" t="s">
        <v>57</v>
      </c>
      <c r="D1022" s="55" t="s">
        <v>41</v>
      </c>
      <c r="E1022" s="60">
        <v>7750</v>
      </c>
      <c r="F1022" s="60">
        <v>21550</v>
      </c>
      <c r="G1022" s="60">
        <v>13800</v>
      </c>
    </row>
    <row r="1023" spans="1:7" x14ac:dyDescent="0.3">
      <c r="A1023" s="59">
        <v>45422</v>
      </c>
      <c r="B1023" s="55">
        <v>14.2</v>
      </c>
      <c r="C1023" s="55" t="s">
        <v>85</v>
      </c>
      <c r="D1023" s="55" t="s">
        <v>43</v>
      </c>
      <c r="E1023" s="60">
        <v>4850</v>
      </c>
      <c r="F1023" s="60">
        <v>16950</v>
      </c>
      <c r="G1023" s="60">
        <v>12100</v>
      </c>
    </row>
    <row r="1024" spans="1:7" x14ac:dyDescent="0.3">
      <c r="A1024" s="59">
        <v>45422</v>
      </c>
      <c r="B1024" s="55">
        <v>14.3</v>
      </c>
      <c r="C1024" s="55" t="s">
        <v>70</v>
      </c>
      <c r="D1024" s="55" t="s">
        <v>41</v>
      </c>
      <c r="E1024" s="60">
        <v>5250</v>
      </c>
      <c r="F1024" s="60">
        <v>19000</v>
      </c>
      <c r="G1024" s="60">
        <v>13750</v>
      </c>
    </row>
    <row r="1025" spans="1:7" x14ac:dyDescent="0.3">
      <c r="A1025" s="59">
        <v>45422</v>
      </c>
      <c r="B1025" s="55">
        <v>14.3</v>
      </c>
      <c r="C1025" s="55" t="s">
        <v>49</v>
      </c>
      <c r="D1025" s="55" t="s">
        <v>41</v>
      </c>
      <c r="E1025" s="60">
        <v>2850</v>
      </c>
      <c r="F1025" s="60">
        <v>13550</v>
      </c>
      <c r="G1025" s="60">
        <v>10700</v>
      </c>
    </row>
    <row r="1026" spans="1:7" x14ac:dyDescent="0.3">
      <c r="A1026" s="59">
        <v>45422</v>
      </c>
      <c r="B1026" s="55">
        <v>14.4</v>
      </c>
      <c r="C1026" s="55" t="s">
        <v>45</v>
      </c>
      <c r="D1026" s="55" t="s">
        <v>41</v>
      </c>
      <c r="E1026" s="60">
        <v>1550</v>
      </c>
      <c r="F1026" s="60">
        <v>6700</v>
      </c>
      <c r="G1026" s="60">
        <v>5150</v>
      </c>
    </row>
    <row r="1027" spans="1:7" x14ac:dyDescent="0.3">
      <c r="A1027" s="59">
        <v>45422</v>
      </c>
      <c r="B1027" s="55">
        <v>14.4</v>
      </c>
      <c r="C1027" s="55" t="s">
        <v>51</v>
      </c>
      <c r="D1027" s="55" t="s">
        <v>48</v>
      </c>
      <c r="E1027" s="60">
        <v>8550</v>
      </c>
      <c r="F1027" s="60">
        <v>20650</v>
      </c>
      <c r="G1027" s="60">
        <v>12100</v>
      </c>
    </row>
    <row r="1028" spans="1:7" x14ac:dyDescent="0.3">
      <c r="A1028" s="59">
        <v>45422</v>
      </c>
      <c r="B1028" s="55">
        <v>14.5</v>
      </c>
      <c r="C1028" s="55" t="s">
        <v>75</v>
      </c>
      <c r="D1028" s="55" t="s">
        <v>43</v>
      </c>
      <c r="E1028" s="60">
        <v>4600</v>
      </c>
      <c r="F1028" s="60">
        <v>18250</v>
      </c>
      <c r="G1028" s="60">
        <v>13650</v>
      </c>
    </row>
    <row r="1029" spans="1:7" x14ac:dyDescent="0.3">
      <c r="A1029" s="59">
        <v>45422</v>
      </c>
      <c r="B1029" s="55">
        <v>15</v>
      </c>
      <c r="C1029" s="55" t="s">
        <v>99</v>
      </c>
      <c r="D1029" s="55" t="s">
        <v>43</v>
      </c>
      <c r="E1029" s="60">
        <v>4250</v>
      </c>
      <c r="F1029" s="60">
        <v>16800</v>
      </c>
      <c r="G1029" s="60">
        <v>12550</v>
      </c>
    </row>
    <row r="1030" spans="1:7" x14ac:dyDescent="0.3">
      <c r="A1030" s="59">
        <v>45422</v>
      </c>
      <c r="B1030" s="55">
        <v>15.1</v>
      </c>
      <c r="C1030" s="55" t="s">
        <v>58</v>
      </c>
      <c r="D1030" s="55" t="s">
        <v>41</v>
      </c>
      <c r="E1030" s="60">
        <v>9700</v>
      </c>
      <c r="F1030" s="60">
        <v>23750</v>
      </c>
      <c r="G1030" s="60">
        <v>14050</v>
      </c>
    </row>
    <row r="1031" spans="1:7" x14ac:dyDescent="0.3">
      <c r="A1031" s="59">
        <v>45422</v>
      </c>
      <c r="B1031" s="55">
        <v>15.1</v>
      </c>
      <c r="C1031" s="55" t="s">
        <v>44</v>
      </c>
      <c r="D1031" s="55" t="s">
        <v>41</v>
      </c>
      <c r="E1031" s="60">
        <v>2200</v>
      </c>
      <c r="F1031" s="60">
        <v>7550</v>
      </c>
      <c r="G1031" s="60">
        <v>5350</v>
      </c>
    </row>
    <row r="1032" spans="1:7" x14ac:dyDescent="0.3">
      <c r="A1032" s="59">
        <v>45422</v>
      </c>
      <c r="B1032" s="55">
        <v>15.2</v>
      </c>
      <c r="C1032" s="55" t="s">
        <v>73</v>
      </c>
      <c r="D1032" s="55" t="s">
        <v>43</v>
      </c>
      <c r="E1032" s="60">
        <v>5750</v>
      </c>
      <c r="F1032" s="60">
        <v>19450</v>
      </c>
      <c r="G1032" s="60">
        <v>13700</v>
      </c>
    </row>
    <row r="1033" spans="1:7" x14ac:dyDescent="0.3">
      <c r="A1033" s="59">
        <v>45422</v>
      </c>
      <c r="B1033" s="55">
        <v>15.3</v>
      </c>
      <c r="C1033" s="55" t="s">
        <v>106</v>
      </c>
      <c r="D1033" s="55" t="s">
        <v>41</v>
      </c>
      <c r="E1033" s="60">
        <v>10600</v>
      </c>
      <c r="F1033" s="60">
        <v>25300</v>
      </c>
      <c r="G1033" s="60">
        <v>14700</v>
      </c>
    </row>
    <row r="1034" spans="1:7" x14ac:dyDescent="0.3">
      <c r="A1034" s="59">
        <v>45422</v>
      </c>
      <c r="B1034" s="55">
        <v>15.3</v>
      </c>
      <c r="C1034" s="55" t="s">
        <v>47</v>
      </c>
      <c r="D1034" s="55" t="s">
        <v>41</v>
      </c>
      <c r="E1034" s="60">
        <v>2200</v>
      </c>
      <c r="F1034" s="60">
        <v>11600</v>
      </c>
      <c r="G1034" s="60">
        <v>9400</v>
      </c>
    </row>
    <row r="1035" spans="1:7" x14ac:dyDescent="0.3">
      <c r="A1035" s="59">
        <v>45422</v>
      </c>
      <c r="B1035" s="55">
        <v>15.4</v>
      </c>
      <c r="C1035" s="55" t="s">
        <v>53</v>
      </c>
      <c r="D1035" s="55" t="s">
        <v>43</v>
      </c>
      <c r="E1035" s="60">
        <v>6900</v>
      </c>
      <c r="F1035" s="60">
        <v>19350</v>
      </c>
      <c r="G1035" s="60">
        <v>12450</v>
      </c>
    </row>
    <row r="1036" spans="1:7" x14ac:dyDescent="0.3">
      <c r="A1036" s="59">
        <v>45422</v>
      </c>
      <c r="B1036" s="55">
        <v>15.4</v>
      </c>
      <c r="C1036" s="55" t="s">
        <v>56</v>
      </c>
      <c r="D1036" s="55" t="s">
        <v>41</v>
      </c>
      <c r="E1036" s="60">
        <v>1800</v>
      </c>
      <c r="F1036" s="60">
        <v>7900</v>
      </c>
      <c r="G1036" s="60">
        <v>6100</v>
      </c>
    </row>
    <row r="1037" spans="1:7" x14ac:dyDescent="0.3">
      <c r="A1037" s="59">
        <v>45422</v>
      </c>
      <c r="B1037" s="55">
        <v>15.4</v>
      </c>
      <c r="C1037" s="55" t="s">
        <v>64</v>
      </c>
      <c r="D1037" s="55" t="s">
        <v>43</v>
      </c>
      <c r="E1037" s="60">
        <v>5800</v>
      </c>
      <c r="F1037" s="60">
        <v>21500</v>
      </c>
      <c r="G1037" s="60">
        <v>15700</v>
      </c>
    </row>
    <row r="1038" spans="1:7" x14ac:dyDescent="0.3">
      <c r="A1038" s="59">
        <v>45422</v>
      </c>
      <c r="B1038" s="55">
        <v>15.5</v>
      </c>
      <c r="C1038" s="55" t="s">
        <v>57</v>
      </c>
      <c r="D1038" s="55" t="s">
        <v>41</v>
      </c>
      <c r="E1038" s="60">
        <v>2100</v>
      </c>
      <c r="F1038" s="60">
        <v>15900</v>
      </c>
      <c r="G1038" s="60">
        <v>13800</v>
      </c>
    </row>
    <row r="1039" spans="1:7" x14ac:dyDescent="0.3">
      <c r="A1039" s="59">
        <v>45422</v>
      </c>
      <c r="B1039" s="55">
        <v>15.5</v>
      </c>
      <c r="C1039" s="55" t="s">
        <v>51</v>
      </c>
      <c r="D1039" s="55" t="s">
        <v>48</v>
      </c>
      <c r="E1039" s="60">
        <v>2600</v>
      </c>
      <c r="F1039" s="60">
        <v>14700</v>
      </c>
      <c r="G1039" s="60">
        <v>12100</v>
      </c>
    </row>
    <row r="1040" spans="1:7" x14ac:dyDescent="0.3">
      <c r="A1040" s="59">
        <v>45422</v>
      </c>
      <c r="B1040" s="55">
        <v>15.5</v>
      </c>
      <c r="C1040" s="55" t="s">
        <v>59</v>
      </c>
      <c r="D1040" s="55" t="s">
        <v>48</v>
      </c>
      <c r="E1040" s="60">
        <v>4100</v>
      </c>
      <c r="F1040" s="60">
        <v>18950</v>
      </c>
      <c r="G1040" s="60">
        <v>14850</v>
      </c>
    </row>
    <row r="1041" spans="1:7" x14ac:dyDescent="0.3">
      <c r="A1041" s="59">
        <v>45422</v>
      </c>
      <c r="B1041" s="55">
        <v>15.5</v>
      </c>
      <c r="C1041" s="55" t="s">
        <v>116</v>
      </c>
      <c r="D1041" s="55" t="s">
        <v>48</v>
      </c>
      <c r="E1041" s="60">
        <v>7700</v>
      </c>
      <c r="F1041" s="60">
        <v>19900</v>
      </c>
      <c r="G1041" s="60">
        <v>12200</v>
      </c>
    </row>
    <row r="1042" spans="1:7" x14ac:dyDescent="0.3">
      <c r="A1042" s="59">
        <v>45422</v>
      </c>
      <c r="B1042" s="55">
        <v>16</v>
      </c>
      <c r="C1042" s="55" t="s">
        <v>114</v>
      </c>
      <c r="D1042" s="55" t="s">
        <v>43</v>
      </c>
      <c r="E1042" s="60">
        <v>7250</v>
      </c>
      <c r="F1042" s="60">
        <v>23100</v>
      </c>
      <c r="G1042" s="60">
        <v>15850</v>
      </c>
    </row>
    <row r="1043" spans="1:7" x14ac:dyDescent="0.3">
      <c r="A1043" s="59">
        <v>45422</v>
      </c>
      <c r="B1043" s="55">
        <v>16</v>
      </c>
      <c r="C1043" s="55" t="s">
        <v>45</v>
      </c>
      <c r="D1043" s="55" t="s">
        <v>41</v>
      </c>
      <c r="E1043" s="60">
        <v>2800</v>
      </c>
      <c r="F1043" s="60">
        <v>7900</v>
      </c>
      <c r="G1043" s="60">
        <v>5100</v>
      </c>
    </row>
    <row r="1044" spans="1:7" x14ac:dyDescent="0.3">
      <c r="A1044" s="59">
        <v>45422</v>
      </c>
      <c r="B1044" s="55">
        <v>16</v>
      </c>
      <c r="C1044" s="55" t="s">
        <v>107</v>
      </c>
      <c r="D1044" s="55" t="s">
        <v>41</v>
      </c>
      <c r="E1044" s="60">
        <v>5500</v>
      </c>
      <c r="F1044" s="60">
        <v>19350</v>
      </c>
      <c r="G1044" s="60">
        <v>13850</v>
      </c>
    </row>
    <row r="1045" spans="1:7" x14ac:dyDescent="0.3">
      <c r="A1045" s="59">
        <v>45422</v>
      </c>
      <c r="B1045" s="55">
        <v>16.2</v>
      </c>
      <c r="C1045" s="55" t="s">
        <v>61</v>
      </c>
      <c r="D1045" s="55" t="s">
        <v>43</v>
      </c>
      <c r="E1045" s="60">
        <v>12700</v>
      </c>
      <c r="F1045" s="60">
        <v>28700</v>
      </c>
      <c r="G1045" s="60">
        <v>16000</v>
      </c>
    </row>
    <row r="1046" spans="1:7" x14ac:dyDescent="0.3">
      <c r="A1046" s="59">
        <v>45422</v>
      </c>
      <c r="B1046" s="55">
        <v>16.2</v>
      </c>
      <c r="C1046" s="55" t="s">
        <v>44</v>
      </c>
      <c r="D1046" s="55" t="s">
        <v>41</v>
      </c>
      <c r="E1046" s="60">
        <v>300</v>
      </c>
      <c r="F1046" s="60">
        <v>5200</v>
      </c>
      <c r="G1046" s="60">
        <v>4900</v>
      </c>
    </row>
    <row r="1047" spans="1:7" x14ac:dyDescent="0.3">
      <c r="A1047" s="59">
        <v>45422</v>
      </c>
      <c r="B1047" s="55">
        <v>16.3</v>
      </c>
      <c r="C1047" s="55" t="s">
        <v>105</v>
      </c>
      <c r="D1047" s="55" t="s">
        <v>43</v>
      </c>
      <c r="E1047" s="60">
        <v>1900</v>
      </c>
      <c r="F1047" s="60">
        <v>9450</v>
      </c>
      <c r="G1047" s="60">
        <v>7550</v>
      </c>
    </row>
    <row r="1048" spans="1:7" x14ac:dyDescent="0.3">
      <c r="A1048" s="59">
        <v>45422</v>
      </c>
      <c r="B1048" s="55">
        <v>16.399999999999999</v>
      </c>
      <c r="C1048" s="55" t="s">
        <v>49</v>
      </c>
      <c r="D1048" s="55" t="s">
        <v>41</v>
      </c>
      <c r="E1048" s="60">
        <v>7400</v>
      </c>
      <c r="F1048" s="60">
        <v>19800</v>
      </c>
      <c r="G1048" s="60">
        <v>12400</v>
      </c>
    </row>
    <row r="1049" spans="1:7" x14ac:dyDescent="0.3">
      <c r="A1049" s="59">
        <v>45422</v>
      </c>
      <c r="B1049" s="55">
        <v>16.5</v>
      </c>
      <c r="C1049" s="55" t="s">
        <v>72</v>
      </c>
      <c r="D1049" s="55" t="s">
        <v>41</v>
      </c>
      <c r="E1049" s="60">
        <v>8300</v>
      </c>
      <c r="F1049" s="60">
        <v>22150</v>
      </c>
      <c r="G1049" s="60">
        <v>13850</v>
      </c>
    </row>
    <row r="1050" spans="1:7" x14ac:dyDescent="0.3">
      <c r="A1050" s="59">
        <v>45422</v>
      </c>
      <c r="B1050" s="55">
        <v>17</v>
      </c>
      <c r="C1050" s="55" t="s">
        <v>95</v>
      </c>
      <c r="D1050" s="55" t="s">
        <v>41</v>
      </c>
      <c r="E1050" s="60">
        <v>5650</v>
      </c>
      <c r="F1050" s="60">
        <v>19450</v>
      </c>
      <c r="G1050" s="60">
        <v>13800</v>
      </c>
    </row>
    <row r="1051" spans="1:7" x14ac:dyDescent="0.3">
      <c r="A1051" s="59">
        <v>45422</v>
      </c>
      <c r="B1051" s="55">
        <v>17.2</v>
      </c>
      <c r="C1051" s="55" t="s">
        <v>65</v>
      </c>
      <c r="D1051" s="55" t="s">
        <v>41</v>
      </c>
      <c r="E1051" s="60">
        <v>5000</v>
      </c>
      <c r="F1051" s="60">
        <v>19500</v>
      </c>
      <c r="G1051" s="60">
        <v>14500</v>
      </c>
    </row>
    <row r="1052" spans="1:7" x14ac:dyDescent="0.3">
      <c r="A1052" s="59">
        <v>45422</v>
      </c>
      <c r="B1052" s="55">
        <v>17.2</v>
      </c>
      <c r="C1052" s="55" t="s">
        <v>106</v>
      </c>
      <c r="D1052" s="55" t="s">
        <v>41</v>
      </c>
      <c r="E1052" s="60">
        <v>4700</v>
      </c>
      <c r="F1052" s="60">
        <v>19450</v>
      </c>
      <c r="G1052" s="60">
        <v>14750</v>
      </c>
    </row>
    <row r="1053" spans="1:7" x14ac:dyDescent="0.3">
      <c r="A1053" s="59">
        <v>45422</v>
      </c>
      <c r="B1053" s="55">
        <v>17.3</v>
      </c>
      <c r="C1053" s="55" t="s">
        <v>46</v>
      </c>
      <c r="D1053" s="55" t="s">
        <v>41</v>
      </c>
      <c r="E1053" s="60">
        <v>6900</v>
      </c>
      <c r="F1053" s="60">
        <v>20700</v>
      </c>
      <c r="G1053" s="60">
        <v>13800</v>
      </c>
    </row>
    <row r="1054" spans="1:7" x14ac:dyDescent="0.3">
      <c r="A1054" s="59">
        <v>45422</v>
      </c>
      <c r="B1054" s="55">
        <v>17.3</v>
      </c>
      <c r="C1054" s="55" t="s">
        <v>60</v>
      </c>
      <c r="D1054" s="55" t="s">
        <v>41</v>
      </c>
      <c r="E1054" s="60">
        <v>7400</v>
      </c>
      <c r="F1054" s="60">
        <v>21200</v>
      </c>
      <c r="G1054" s="60">
        <v>13800</v>
      </c>
    </row>
    <row r="1055" spans="1:7" x14ac:dyDescent="0.3">
      <c r="A1055" s="59">
        <v>45422</v>
      </c>
      <c r="B1055" s="55">
        <v>18.100000000000001</v>
      </c>
      <c r="C1055" s="55" t="s">
        <v>54</v>
      </c>
      <c r="D1055" s="55" t="s">
        <v>55</v>
      </c>
      <c r="E1055" s="60">
        <v>2000</v>
      </c>
      <c r="F1055" s="60">
        <v>4700</v>
      </c>
      <c r="G1055" s="60">
        <v>2700</v>
      </c>
    </row>
    <row r="1056" spans="1:7" x14ac:dyDescent="0.3">
      <c r="A1056" s="59">
        <v>45422</v>
      </c>
      <c r="B1056" s="55">
        <v>17.5</v>
      </c>
      <c r="C1056" s="55" t="s">
        <v>98</v>
      </c>
      <c r="D1056" s="55" t="s">
        <v>43</v>
      </c>
      <c r="E1056" s="60">
        <v>7100</v>
      </c>
      <c r="F1056" s="60">
        <v>20650</v>
      </c>
      <c r="G1056" s="60">
        <v>13550</v>
      </c>
    </row>
    <row r="1057" spans="1:7" x14ac:dyDescent="0.3">
      <c r="A1057" s="59">
        <v>45422</v>
      </c>
      <c r="B1057" s="55">
        <v>18</v>
      </c>
      <c r="C1057" s="55" t="s">
        <v>52</v>
      </c>
      <c r="D1057" s="55" t="s">
        <v>41</v>
      </c>
      <c r="E1057" s="60">
        <v>8350</v>
      </c>
      <c r="F1057" s="60">
        <v>22150</v>
      </c>
      <c r="G1057" s="60">
        <v>13800</v>
      </c>
    </row>
    <row r="1058" spans="1:7" x14ac:dyDescent="0.3">
      <c r="A1058" s="59">
        <v>45422</v>
      </c>
      <c r="B1058" s="55">
        <v>18.5</v>
      </c>
      <c r="C1058" s="55" t="s">
        <v>56</v>
      </c>
      <c r="D1058" s="55" t="s">
        <v>41</v>
      </c>
      <c r="E1058" s="60">
        <v>1650</v>
      </c>
      <c r="F1058" s="60">
        <v>7800</v>
      </c>
      <c r="G1058" s="60">
        <v>6150</v>
      </c>
    </row>
    <row r="1059" spans="1:7" x14ac:dyDescent="0.3">
      <c r="A1059" s="59">
        <v>45422</v>
      </c>
      <c r="B1059" s="55">
        <v>19</v>
      </c>
      <c r="C1059" s="55" t="s">
        <v>58</v>
      </c>
      <c r="D1059" s="55" t="s">
        <v>41</v>
      </c>
      <c r="E1059" s="60">
        <v>8000</v>
      </c>
      <c r="F1059" s="60">
        <v>22000</v>
      </c>
      <c r="G1059" s="60">
        <v>14000</v>
      </c>
    </row>
    <row r="1060" spans="1:7" x14ac:dyDescent="0.3">
      <c r="A1060" s="59">
        <v>45422</v>
      </c>
      <c r="B1060" s="55">
        <v>19.100000000000001</v>
      </c>
      <c r="C1060" s="55" t="s">
        <v>62</v>
      </c>
      <c r="D1060" s="55" t="s">
        <v>41</v>
      </c>
      <c r="E1060" s="60">
        <v>10500</v>
      </c>
      <c r="F1060" s="60">
        <v>24200</v>
      </c>
      <c r="G1060" s="60">
        <v>13700</v>
      </c>
    </row>
    <row r="1061" spans="1:7" x14ac:dyDescent="0.3">
      <c r="A1061" s="59">
        <v>45422</v>
      </c>
      <c r="B1061" s="55">
        <v>20</v>
      </c>
      <c r="C1061" s="55" t="s">
        <v>66</v>
      </c>
      <c r="D1061" s="55" t="s">
        <v>41</v>
      </c>
      <c r="E1061" s="60">
        <v>9050</v>
      </c>
      <c r="F1061" s="60">
        <v>25750</v>
      </c>
      <c r="G1061" s="60">
        <v>16700</v>
      </c>
    </row>
    <row r="1062" spans="1:7" x14ac:dyDescent="0.3">
      <c r="A1062" s="59">
        <v>45423</v>
      </c>
      <c r="B1062" s="55">
        <v>8.1</v>
      </c>
      <c r="C1062" s="55" t="s">
        <v>117</v>
      </c>
      <c r="D1062" s="55" t="s">
        <v>43</v>
      </c>
      <c r="E1062" s="60">
        <v>8850</v>
      </c>
      <c r="F1062" s="60">
        <v>24600</v>
      </c>
      <c r="G1062" s="60">
        <v>15750</v>
      </c>
    </row>
    <row r="1063" spans="1:7" x14ac:dyDescent="0.3">
      <c r="A1063" s="59">
        <v>45423</v>
      </c>
      <c r="B1063" s="55">
        <v>8.4</v>
      </c>
      <c r="C1063" s="55" t="s">
        <v>47</v>
      </c>
      <c r="D1063" s="55" t="s">
        <v>41</v>
      </c>
      <c r="E1063" s="60">
        <v>3250</v>
      </c>
      <c r="F1063" s="60">
        <v>12200</v>
      </c>
      <c r="G1063" s="60">
        <v>8950</v>
      </c>
    </row>
    <row r="1064" spans="1:7" x14ac:dyDescent="0.3">
      <c r="A1064" s="59">
        <v>45423</v>
      </c>
      <c r="B1064" s="55">
        <v>8.5</v>
      </c>
      <c r="C1064" s="55" t="s">
        <v>56</v>
      </c>
      <c r="D1064" s="55" t="s">
        <v>41</v>
      </c>
      <c r="E1064" s="60">
        <v>1450</v>
      </c>
      <c r="F1064" s="60">
        <v>7600</v>
      </c>
      <c r="G1064" s="60">
        <v>6150</v>
      </c>
    </row>
    <row r="1065" spans="1:7" x14ac:dyDescent="0.3">
      <c r="A1065" s="59">
        <v>45423</v>
      </c>
      <c r="B1065" s="55">
        <v>9.1</v>
      </c>
      <c r="C1065" s="55" t="s">
        <v>40</v>
      </c>
      <c r="D1065" s="55" t="s">
        <v>41</v>
      </c>
      <c r="E1065" s="60">
        <v>600</v>
      </c>
      <c r="F1065" s="60">
        <v>7500</v>
      </c>
      <c r="G1065" s="60">
        <v>6900</v>
      </c>
    </row>
    <row r="1066" spans="1:7" x14ac:dyDescent="0.3">
      <c r="A1066" s="59">
        <v>45423</v>
      </c>
      <c r="B1066" s="55">
        <v>9.1999999999999993</v>
      </c>
      <c r="C1066" s="55" t="s">
        <v>46</v>
      </c>
      <c r="D1066" s="55" t="s">
        <v>41</v>
      </c>
      <c r="E1066" s="60">
        <v>7400</v>
      </c>
      <c r="F1066" s="60">
        <v>21150</v>
      </c>
      <c r="G1066" s="60">
        <v>13750</v>
      </c>
    </row>
    <row r="1067" spans="1:7" x14ac:dyDescent="0.3">
      <c r="A1067" s="59">
        <v>45423</v>
      </c>
      <c r="B1067" s="55">
        <v>9.1999999999999993</v>
      </c>
      <c r="C1067" s="55" t="s">
        <v>49</v>
      </c>
      <c r="D1067" s="55" t="s">
        <v>41</v>
      </c>
      <c r="E1067" s="60">
        <v>950</v>
      </c>
      <c r="F1067" s="60">
        <v>6300</v>
      </c>
      <c r="G1067" s="60">
        <v>5350</v>
      </c>
    </row>
    <row r="1068" spans="1:7" x14ac:dyDescent="0.3">
      <c r="A1068" s="59">
        <v>45423</v>
      </c>
      <c r="B1068" s="55">
        <v>9.3000000000000007</v>
      </c>
      <c r="C1068" s="55" t="s">
        <v>85</v>
      </c>
      <c r="D1068" s="55" t="s">
        <v>43</v>
      </c>
      <c r="E1068" s="60">
        <v>9000</v>
      </c>
      <c r="F1068" s="60">
        <v>21250</v>
      </c>
      <c r="G1068" s="60">
        <v>12250</v>
      </c>
    </row>
    <row r="1069" spans="1:7" x14ac:dyDescent="0.3">
      <c r="A1069" s="59">
        <v>45423</v>
      </c>
      <c r="B1069" s="55">
        <v>9.3000000000000007</v>
      </c>
      <c r="C1069" s="55" t="s">
        <v>74</v>
      </c>
      <c r="D1069" s="55" t="s">
        <v>41</v>
      </c>
      <c r="E1069" s="60">
        <v>450</v>
      </c>
      <c r="F1069" s="60">
        <v>9650</v>
      </c>
      <c r="G1069" s="60">
        <v>9200</v>
      </c>
    </row>
    <row r="1070" spans="1:7" x14ac:dyDescent="0.3">
      <c r="A1070" s="59">
        <v>45423</v>
      </c>
      <c r="B1070" s="55">
        <v>9.4</v>
      </c>
      <c r="C1070" s="55" t="s">
        <v>45</v>
      </c>
      <c r="D1070" s="55" t="s">
        <v>41</v>
      </c>
      <c r="E1070" s="60">
        <v>2900</v>
      </c>
      <c r="F1070" s="60">
        <v>7900</v>
      </c>
      <c r="G1070" s="60">
        <v>5000</v>
      </c>
    </row>
    <row r="1071" spans="1:7" x14ac:dyDescent="0.3">
      <c r="A1071" s="59">
        <v>45423</v>
      </c>
      <c r="B1071" s="55">
        <v>9.4</v>
      </c>
      <c r="C1071" s="55" t="s">
        <v>49</v>
      </c>
      <c r="D1071" s="55" t="s">
        <v>41</v>
      </c>
      <c r="E1071" s="60">
        <v>1700</v>
      </c>
      <c r="F1071" s="60">
        <v>11550</v>
      </c>
      <c r="G1071" s="60">
        <v>9850</v>
      </c>
    </row>
    <row r="1072" spans="1:7" x14ac:dyDescent="0.3">
      <c r="A1072" s="59">
        <v>45423</v>
      </c>
      <c r="B1072" s="55">
        <v>10</v>
      </c>
      <c r="C1072" s="55" t="s">
        <v>108</v>
      </c>
      <c r="D1072" s="55" t="s">
        <v>41</v>
      </c>
      <c r="E1072" s="60">
        <v>8100</v>
      </c>
      <c r="F1072" s="60">
        <v>22350</v>
      </c>
      <c r="G1072" s="60">
        <v>14250</v>
      </c>
    </row>
    <row r="1073" spans="1:7" x14ac:dyDescent="0.3">
      <c r="A1073" s="59">
        <v>45423</v>
      </c>
      <c r="B1073" s="55">
        <v>10.1</v>
      </c>
      <c r="C1073" s="55" t="s">
        <v>47</v>
      </c>
      <c r="D1073" s="55" t="s">
        <v>41</v>
      </c>
      <c r="E1073" s="60">
        <v>5500</v>
      </c>
      <c r="F1073" s="60">
        <v>14500</v>
      </c>
      <c r="G1073" s="60">
        <v>9000</v>
      </c>
    </row>
    <row r="1074" spans="1:7" x14ac:dyDescent="0.3">
      <c r="A1074" s="59">
        <v>45423</v>
      </c>
      <c r="B1074" s="55">
        <v>10.1</v>
      </c>
      <c r="C1074" s="55" t="s">
        <v>42</v>
      </c>
      <c r="D1074" s="55" t="s">
        <v>43</v>
      </c>
      <c r="E1074" s="60">
        <v>8950</v>
      </c>
      <c r="F1074" s="60">
        <v>24700</v>
      </c>
      <c r="G1074" s="60">
        <v>15750</v>
      </c>
    </row>
    <row r="1075" spans="1:7" x14ac:dyDescent="0.3">
      <c r="A1075" s="59">
        <v>45423</v>
      </c>
      <c r="B1075" s="55">
        <v>10.199999999999999</v>
      </c>
      <c r="C1075" s="55" t="s">
        <v>44</v>
      </c>
      <c r="D1075" s="55" t="s">
        <v>41</v>
      </c>
      <c r="E1075" s="60">
        <v>300</v>
      </c>
      <c r="F1075" s="60">
        <v>5650</v>
      </c>
      <c r="G1075" s="60">
        <v>5350</v>
      </c>
    </row>
    <row r="1076" spans="1:7" x14ac:dyDescent="0.3">
      <c r="A1076" s="59">
        <v>45423</v>
      </c>
      <c r="B1076" s="55">
        <v>10.3</v>
      </c>
      <c r="C1076" s="55" t="s">
        <v>99</v>
      </c>
      <c r="D1076" s="55" t="s">
        <v>43</v>
      </c>
      <c r="E1076" s="60">
        <v>6200</v>
      </c>
      <c r="F1076" s="60">
        <v>18700</v>
      </c>
      <c r="G1076" s="60">
        <v>12500</v>
      </c>
    </row>
    <row r="1077" spans="1:7" x14ac:dyDescent="0.3">
      <c r="A1077" s="59">
        <v>45423</v>
      </c>
      <c r="B1077" s="55">
        <v>10.3</v>
      </c>
      <c r="C1077" s="55" t="s">
        <v>86</v>
      </c>
      <c r="D1077" s="55" t="s">
        <v>43</v>
      </c>
      <c r="E1077" s="60">
        <v>7700</v>
      </c>
      <c r="F1077" s="60">
        <v>20200</v>
      </c>
      <c r="G1077" s="60">
        <v>12500</v>
      </c>
    </row>
    <row r="1078" spans="1:7" x14ac:dyDescent="0.3">
      <c r="A1078" s="59">
        <v>45423</v>
      </c>
      <c r="B1078" s="55">
        <v>10.3</v>
      </c>
      <c r="C1078" s="55" t="s">
        <v>40</v>
      </c>
      <c r="D1078" s="55" t="s">
        <v>41</v>
      </c>
      <c r="E1078" s="60">
        <v>450</v>
      </c>
      <c r="F1078" s="60">
        <v>7600</v>
      </c>
      <c r="G1078" s="60">
        <v>7150</v>
      </c>
    </row>
    <row r="1079" spans="1:7" x14ac:dyDescent="0.3">
      <c r="A1079" s="59">
        <v>45423</v>
      </c>
      <c r="B1079" s="55">
        <v>11</v>
      </c>
      <c r="C1079" s="55" t="s">
        <v>56</v>
      </c>
      <c r="D1079" s="55" t="s">
        <v>41</v>
      </c>
      <c r="E1079" s="60">
        <v>1650</v>
      </c>
      <c r="F1079" s="60">
        <v>7750</v>
      </c>
      <c r="G1079" s="60">
        <v>6100</v>
      </c>
    </row>
    <row r="1080" spans="1:7" x14ac:dyDescent="0.3">
      <c r="A1080" s="59">
        <v>45423</v>
      </c>
      <c r="B1080" s="55">
        <v>11</v>
      </c>
      <c r="C1080" s="55" t="s">
        <v>106</v>
      </c>
      <c r="D1080" s="55" t="s">
        <v>41</v>
      </c>
      <c r="E1080" s="60">
        <v>5400</v>
      </c>
      <c r="F1080" s="60">
        <v>20000</v>
      </c>
      <c r="G1080" s="60">
        <v>14600</v>
      </c>
    </row>
    <row r="1081" spans="1:7" x14ac:dyDescent="0.3">
      <c r="A1081" s="59">
        <v>45423</v>
      </c>
      <c r="B1081" s="55">
        <v>11</v>
      </c>
      <c r="C1081" s="55" t="s">
        <v>58</v>
      </c>
      <c r="D1081" s="55" t="s">
        <v>41</v>
      </c>
      <c r="E1081" s="60">
        <v>7800</v>
      </c>
      <c r="F1081" s="60">
        <v>21900</v>
      </c>
      <c r="G1081" s="60">
        <v>14100</v>
      </c>
    </row>
    <row r="1082" spans="1:7" x14ac:dyDescent="0.3">
      <c r="A1082" s="59">
        <v>45423</v>
      </c>
      <c r="B1082" s="55">
        <v>11</v>
      </c>
      <c r="C1082" s="55" t="s">
        <v>50</v>
      </c>
      <c r="D1082" s="55" t="s">
        <v>43</v>
      </c>
      <c r="E1082" s="60">
        <v>7200</v>
      </c>
      <c r="F1082" s="60">
        <v>21200</v>
      </c>
      <c r="G1082" s="60">
        <v>14000</v>
      </c>
    </row>
    <row r="1083" spans="1:7" x14ac:dyDescent="0.3">
      <c r="A1083" s="59">
        <v>45423</v>
      </c>
      <c r="B1083" s="55">
        <v>11</v>
      </c>
      <c r="C1083" s="55" t="s">
        <v>116</v>
      </c>
      <c r="D1083" s="55" t="s">
        <v>48</v>
      </c>
      <c r="E1083" s="60">
        <v>8900</v>
      </c>
      <c r="F1083" s="60">
        <v>21300</v>
      </c>
      <c r="G1083" s="60">
        <v>12400</v>
      </c>
    </row>
    <row r="1084" spans="1:7" x14ac:dyDescent="0.3">
      <c r="A1084" s="59">
        <v>45423</v>
      </c>
      <c r="B1084" s="55">
        <v>11</v>
      </c>
      <c r="C1084" s="55" t="s">
        <v>104</v>
      </c>
      <c r="D1084" s="55" t="s">
        <v>43</v>
      </c>
      <c r="E1084" s="60">
        <v>7650</v>
      </c>
      <c r="F1084" s="60">
        <v>21500</v>
      </c>
      <c r="G1084" s="60">
        <v>13850</v>
      </c>
    </row>
    <row r="1085" spans="1:7" x14ac:dyDescent="0.3">
      <c r="A1085" s="59">
        <v>45423</v>
      </c>
      <c r="B1085" s="55">
        <v>11.1</v>
      </c>
      <c r="C1085" s="55" t="s">
        <v>112</v>
      </c>
      <c r="D1085" s="55" t="s">
        <v>43</v>
      </c>
      <c r="E1085" s="60">
        <v>4450</v>
      </c>
      <c r="F1085" s="60">
        <v>12850</v>
      </c>
      <c r="G1085" s="60">
        <v>8400</v>
      </c>
    </row>
    <row r="1086" spans="1:7" x14ac:dyDescent="0.3">
      <c r="A1086" s="59">
        <v>45423</v>
      </c>
      <c r="B1086" s="55">
        <v>11.1</v>
      </c>
      <c r="C1086" s="55" t="s">
        <v>45</v>
      </c>
      <c r="D1086" s="55" t="s">
        <v>41</v>
      </c>
      <c r="E1086" s="60">
        <v>3350</v>
      </c>
      <c r="F1086" s="60">
        <v>8500</v>
      </c>
      <c r="G1086" s="60">
        <v>5150</v>
      </c>
    </row>
    <row r="1087" spans="1:7" x14ac:dyDescent="0.3">
      <c r="A1087" s="59">
        <v>45423</v>
      </c>
      <c r="B1087" s="55">
        <v>11.2</v>
      </c>
      <c r="C1087" s="55" t="s">
        <v>73</v>
      </c>
      <c r="D1087" s="55" t="s">
        <v>43</v>
      </c>
      <c r="E1087" s="60">
        <v>9750</v>
      </c>
      <c r="F1087" s="60">
        <v>23500</v>
      </c>
      <c r="G1087" s="60">
        <v>13750</v>
      </c>
    </row>
    <row r="1088" spans="1:7" x14ac:dyDescent="0.3">
      <c r="A1088" s="59">
        <v>45423</v>
      </c>
      <c r="B1088" s="55">
        <v>11.3</v>
      </c>
      <c r="C1088" s="55" t="s">
        <v>53</v>
      </c>
      <c r="D1088" s="55" t="s">
        <v>43</v>
      </c>
      <c r="E1088" s="60">
        <v>7700</v>
      </c>
      <c r="F1088" s="60">
        <v>20150</v>
      </c>
      <c r="G1088" s="60">
        <v>12450</v>
      </c>
    </row>
    <row r="1089" spans="1:7" x14ac:dyDescent="0.3">
      <c r="A1089" s="59">
        <v>45423</v>
      </c>
      <c r="B1089" s="55">
        <v>11.3</v>
      </c>
      <c r="C1089" s="55" t="s">
        <v>135</v>
      </c>
      <c r="D1089" s="55" t="s">
        <v>43</v>
      </c>
      <c r="E1089" s="60">
        <v>2650</v>
      </c>
      <c r="F1089" s="60">
        <v>9800</v>
      </c>
      <c r="G1089" s="60">
        <v>7150</v>
      </c>
    </row>
    <row r="1090" spans="1:7" x14ac:dyDescent="0.3">
      <c r="A1090" s="59">
        <v>45423</v>
      </c>
      <c r="B1090" s="55">
        <v>11.3</v>
      </c>
      <c r="C1090" s="55" t="s">
        <v>51</v>
      </c>
      <c r="D1090" s="55" t="s">
        <v>48</v>
      </c>
      <c r="E1090" s="60">
        <v>7950</v>
      </c>
      <c r="F1090" s="60">
        <v>20000</v>
      </c>
      <c r="G1090" s="60">
        <v>12050</v>
      </c>
    </row>
    <row r="1091" spans="1:7" x14ac:dyDescent="0.3">
      <c r="A1091" s="59">
        <v>45423</v>
      </c>
      <c r="B1091" s="55">
        <v>11.3</v>
      </c>
      <c r="C1091" s="55" t="s">
        <v>95</v>
      </c>
      <c r="D1091" s="55" t="s">
        <v>41</v>
      </c>
      <c r="E1091" s="60">
        <v>9400</v>
      </c>
      <c r="F1091" s="60">
        <v>23150</v>
      </c>
      <c r="G1091" s="60">
        <v>13750</v>
      </c>
    </row>
    <row r="1092" spans="1:7" x14ac:dyDescent="0.3">
      <c r="A1092" s="59">
        <v>45423</v>
      </c>
      <c r="B1092" s="55">
        <v>11.3</v>
      </c>
      <c r="C1092" s="55" t="s">
        <v>44</v>
      </c>
      <c r="D1092" s="55" t="s">
        <v>41</v>
      </c>
      <c r="E1092" s="60">
        <v>1000</v>
      </c>
      <c r="F1092" s="60">
        <v>6350</v>
      </c>
      <c r="G1092" s="60">
        <v>5350</v>
      </c>
    </row>
    <row r="1093" spans="1:7" x14ac:dyDescent="0.3">
      <c r="A1093" s="59">
        <v>45423</v>
      </c>
      <c r="B1093" s="55">
        <v>11.4</v>
      </c>
      <c r="C1093" s="55" t="s">
        <v>40</v>
      </c>
      <c r="D1093" s="55" t="s">
        <v>41</v>
      </c>
      <c r="E1093" s="60">
        <v>650</v>
      </c>
      <c r="F1093" s="60">
        <v>7500</v>
      </c>
      <c r="G1093" s="60">
        <v>6850</v>
      </c>
    </row>
    <row r="1094" spans="1:7" x14ac:dyDescent="0.3">
      <c r="A1094" s="59">
        <v>45423</v>
      </c>
      <c r="B1094" s="55">
        <v>11.4</v>
      </c>
      <c r="C1094" s="55" t="s">
        <v>60</v>
      </c>
      <c r="D1094" s="55" t="s">
        <v>41</v>
      </c>
      <c r="E1094" s="60">
        <v>6900</v>
      </c>
      <c r="F1094" s="60">
        <v>20750</v>
      </c>
      <c r="G1094" s="60">
        <v>13850</v>
      </c>
    </row>
    <row r="1095" spans="1:7" x14ac:dyDescent="0.3">
      <c r="A1095" s="59">
        <v>45423</v>
      </c>
      <c r="B1095" s="55">
        <v>11.4</v>
      </c>
      <c r="C1095" s="55" t="s">
        <v>47</v>
      </c>
      <c r="D1095" s="55" t="s">
        <v>41</v>
      </c>
      <c r="E1095" s="60">
        <v>2900</v>
      </c>
      <c r="F1095" s="60">
        <v>11900</v>
      </c>
      <c r="G1095" s="60">
        <v>9000</v>
      </c>
    </row>
    <row r="1096" spans="1:7" x14ac:dyDescent="0.3">
      <c r="A1096" s="59">
        <v>45423</v>
      </c>
      <c r="B1096" s="55">
        <v>11.4</v>
      </c>
      <c r="C1096" s="55" t="s">
        <v>84</v>
      </c>
      <c r="D1096" s="55" t="s">
        <v>43</v>
      </c>
      <c r="E1096" s="60">
        <v>8200</v>
      </c>
      <c r="F1096" s="60">
        <v>21800</v>
      </c>
      <c r="G1096" s="60">
        <v>13600</v>
      </c>
    </row>
    <row r="1097" spans="1:7" x14ac:dyDescent="0.3">
      <c r="A1097" s="59">
        <v>45423</v>
      </c>
      <c r="B1097" s="55">
        <v>11.4</v>
      </c>
      <c r="C1097" s="55" t="s">
        <v>49</v>
      </c>
      <c r="D1097" s="55" t="s">
        <v>41</v>
      </c>
      <c r="E1097" s="60">
        <v>2250</v>
      </c>
      <c r="F1097" s="60">
        <v>12850</v>
      </c>
      <c r="G1097" s="60">
        <v>10600</v>
      </c>
    </row>
    <row r="1098" spans="1:7" x14ac:dyDescent="0.3">
      <c r="A1098" s="59">
        <v>45423</v>
      </c>
      <c r="B1098" s="55">
        <v>11.5</v>
      </c>
      <c r="C1098" s="55" t="s">
        <v>67</v>
      </c>
      <c r="D1098" s="55" t="s">
        <v>43</v>
      </c>
      <c r="E1098" s="60">
        <v>8650</v>
      </c>
      <c r="F1098" s="60">
        <v>22550</v>
      </c>
      <c r="G1098" s="60">
        <v>13900</v>
      </c>
    </row>
    <row r="1099" spans="1:7" x14ac:dyDescent="0.3">
      <c r="A1099" s="59">
        <v>45423</v>
      </c>
      <c r="B1099" s="55">
        <v>12.1</v>
      </c>
      <c r="C1099" s="55" t="s">
        <v>69</v>
      </c>
      <c r="D1099" s="55" t="s">
        <v>43</v>
      </c>
      <c r="E1099" s="60">
        <v>11150</v>
      </c>
      <c r="F1099" s="60">
        <v>26900</v>
      </c>
      <c r="G1099" s="60">
        <v>15750</v>
      </c>
    </row>
    <row r="1100" spans="1:7" x14ac:dyDescent="0.3">
      <c r="A1100" s="59">
        <v>45423</v>
      </c>
      <c r="B1100" s="55">
        <v>12.1</v>
      </c>
      <c r="C1100" s="55" t="s">
        <v>57</v>
      </c>
      <c r="D1100" s="55" t="s">
        <v>41</v>
      </c>
      <c r="E1100" s="60">
        <v>7700</v>
      </c>
      <c r="F1100" s="60">
        <v>21450</v>
      </c>
      <c r="G1100" s="60">
        <v>13750</v>
      </c>
    </row>
    <row r="1101" spans="1:7" x14ac:dyDescent="0.3">
      <c r="A1101" s="59">
        <v>45423</v>
      </c>
      <c r="B1101" s="55">
        <v>12.1</v>
      </c>
      <c r="C1101" s="55" t="s">
        <v>75</v>
      </c>
      <c r="D1101" s="55" t="s">
        <v>43</v>
      </c>
      <c r="E1101" s="60">
        <v>8400</v>
      </c>
      <c r="F1101" s="60">
        <v>22100</v>
      </c>
      <c r="G1101" s="60">
        <v>13700</v>
      </c>
    </row>
    <row r="1102" spans="1:7" x14ac:dyDescent="0.3">
      <c r="A1102" s="59">
        <v>45423</v>
      </c>
      <c r="B1102" s="55">
        <v>12.2</v>
      </c>
      <c r="C1102" s="55" t="s">
        <v>108</v>
      </c>
      <c r="D1102" s="55" t="s">
        <v>41</v>
      </c>
      <c r="E1102" s="60">
        <v>6950</v>
      </c>
      <c r="F1102" s="60">
        <v>21150</v>
      </c>
      <c r="G1102" s="60">
        <v>14200</v>
      </c>
    </row>
    <row r="1103" spans="1:7" x14ac:dyDescent="0.3">
      <c r="A1103" s="59">
        <v>45423</v>
      </c>
      <c r="B1103" s="55">
        <v>12.3</v>
      </c>
      <c r="C1103" s="55" t="s">
        <v>45</v>
      </c>
      <c r="D1103" s="55" t="s">
        <v>41</v>
      </c>
      <c r="E1103" s="60">
        <v>1400</v>
      </c>
      <c r="F1103" s="60">
        <v>6350</v>
      </c>
      <c r="G1103" s="60">
        <v>4950</v>
      </c>
    </row>
    <row r="1104" spans="1:7" x14ac:dyDescent="0.3">
      <c r="A1104" s="59">
        <v>45423</v>
      </c>
      <c r="B1104" s="55">
        <v>12.3</v>
      </c>
      <c r="C1104" s="55" t="s">
        <v>52</v>
      </c>
      <c r="D1104" s="55" t="s">
        <v>41</v>
      </c>
      <c r="E1104" s="60">
        <v>9800</v>
      </c>
      <c r="F1104" s="60">
        <v>23550</v>
      </c>
      <c r="G1104" s="60">
        <v>13750</v>
      </c>
    </row>
    <row r="1105" spans="1:7" x14ac:dyDescent="0.3">
      <c r="A1105" s="59">
        <v>45423</v>
      </c>
      <c r="B1105" s="55">
        <v>12.4</v>
      </c>
      <c r="C1105" s="55" t="s">
        <v>72</v>
      </c>
      <c r="D1105" s="55" t="s">
        <v>41</v>
      </c>
      <c r="E1105" s="60">
        <v>9100</v>
      </c>
      <c r="F1105" s="60">
        <v>22950</v>
      </c>
      <c r="G1105" s="60">
        <v>13850</v>
      </c>
    </row>
    <row r="1106" spans="1:7" x14ac:dyDescent="0.3">
      <c r="A1106" s="59">
        <v>45423</v>
      </c>
      <c r="B1106" s="55">
        <v>12.5</v>
      </c>
      <c r="C1106" s="55" t="s">
        <v>70</v>
      </c>
      <c r="D1106" s="55" t="s">
        <v>41</v>
      </c>
      <c r="E1106" s="60">
        <v>10000</v>
      </c>
      <c r="F1106" s="60">
        <v>23800</v>
      </c>
      <c r="G1106" s="60">
        <v>13800</v>
      </c>
    </row>
    <row r="1107" spans="1:7" x14ac:dyDescent="0.3">
      <c r="A1107" s="59">
        <v>45423</v>
      </c>
      <c r="B1107" s="55">
        <v>13</v>
      </c>
      <c r="C1107" s="55" t="s">
        <v>44</v>
      </c>
      <c r="D1107" s="55" t="s">
        <v>41</v>
      </c>
      <c r="E1107" s="60">
        <v>500</v>
      </c>
      <c r="F1107" s="60">
        <v>5850</v>
      </c>
      <c r="G1107" s="60">
        <v>5350</v>
      </c>
    </row>
    <row r="1108" spans="1:7" x14ac:dyDescent="0.3">
      <c r="A1108" s="59">
        <v>45423</v>
      </c>
      <c r="B1108" s="55">
        <v>13</v>
      </c>
      <c r="C1108" s="55" t="s">
        <v>46</v>
      </c>
      <c r="D1108" s="55" t="s">
        <v>41</v>
      </c>
      <c r="E1108" s="60">
        <v>7200</v>
      </c>
      <c r="F1108" s="60">
        <v>20950</v>
      </c>
      <c r="G1108" s="60">
        <v>13750</v>
      </c>
    </row>
    <row r="1109" spans="1:7" x14ac:dyDescent="0.3">
      <c r="A1109" s="59">
        <v>45423</v>
      </c>
      <c r="B1109" s="55">
        <v>13</v>
      </c>
      <c r="C1109" s="55" t="s">
        <v>85</v>
      </c>
      <c r="D1109" s="55" t="s">
        <v>43</v>
      </c>
      <c r="E1109" s="60">
        <v>4650</v>
      </c>
      <c r="F1109" s="60">
        <v>16750</v>
      </c>
      <c r="G1109" s="60">
        <v>12100</v>
      </c>
    </row>
    <row r="1110" spans="1:7" x14ac:dyDescent="0.3">
      <c r="A1110" s="59">
        <v>45423</v>
      </c>
      <c r="B1110" s="55">
        <v>13.1</v>
      </c>
      <c r="C1110" s="55" t="s">
        <v>56</v>
      </c>
      <c r="D1110" s="55" t="s">
        <v>41</v>
      </c>
      <c r="E1110" s="60">
        <v>1700</v>
      </c>
      <c r="F1110" s="60">
        <v>7800</v>
      </c>
      <c r="G1110" s="60">
        <v>6100</v>
      </c>
    </row>
    <row r="1111" spans="1:7" x14ac:dyDescent="0.3">
      <c r="A1111" s="59">
        <v>45423</v>
      </c>
      <c r="B1111" s="55">
        <v>13.1</v>
      </c>
      <c r="C1111" s="55" t="s">
        <v>40</v>
      </c>
      <c r="D1111" s="55" t="s">
        <v>41</v>
      </c>
      <c r="E1111" s="60">
        <v>200</v>
      </c>
      <c r="F1111" s="60">
        <v>6850</v>
      </c>
      <c r="G1111" s="60">
        <v>6650</v>
      </c>
    </row>
    <row r="1112" spans="1:7" x14ac:dyDescent="0.3">
      <c r="A1112" s="59">
        <v>45423</v>
      </c>
      <c r="B1112" s="55">
        <v>13.3</v>
      </c>
      <c r="C1112" s="55" t="s">
        <v>47</v>
      </c>
      <c r="D1112" s="55" t="s">
        <v>41</v>
      </c>
      <c r="E1112" s="60">
        <v>2700</v>
      </c>
      <c r="F1112" s="60">
        <v>11650</v>
      </c>
      <c r="G1112" s="60">
        <v>8950</v>
      </c>
    </row>
    <row r="1113" spans="1:7" x14ac:dyDescent="0.3">
      <c r="A1113" s="59">
        <v>45423</v>
      </c>
      <c r="B1113" s="55">
        <v>13.3</v>
      </c>
      <c r="C1113" s="55" t="s">
        <v>51</v>
      </c>
      <c r="D1113" s="55" t="s">
        <v>48</v>
      </c>
      <c r="E1113" s="60">
        <v>3350</v>
      </c>
      <c r="F1113" s="60">
        <v>15450</v>
      </c>
      <c r="G1113" s="60">
        <v>12100</v>
      </c>
    </row>
    <row r="1114" spans="1:7" x14ac:dyDescent="0.3">
      <c r="A1114" s="59">
        <v>45423</v>
      </c>
      <c r="B1114" s="55">
        <v>13.3</v>
      </c>
      <c r="C1114" s="55" t="s">
        <v>59</v>
      </c>
      <c r="D1114" s="55" t="s">
        <v>48</v>
      </c>
      <c r="E1114" s="60">
        <v>11700</v>
      </c>
      <c r="F1114" s="60">
        <v>26500</v>
      </c>
      <c r="G1114" s="60">
        <v>14800</v>
      </c>
    </row>
    <row r="1115" spans="1:7" x14ac:dyDescent="0.3">
      <c r="A1115" s="59">
        <v>45423</v>
      </c>
      <c r="B1115" s="55">
        <v>13.5</v>
      </c>
      <c r="C1115" s="55" t="s">
        <v>49</v>
      </c>
      <c r="D1115" s="55" t="s">
        <v>41</v>
      </c>
      <c r="E1115" s="60">
        <v>1700</v>
      </c>
      <c r="F1115" s="60">
        <v>12100</v>
      </c>
      <c r="G1115" s="60">
        <v>10400</v>
      </c>
    </row>
    <row r="1116" spans="1:7" x14ac:dyDescent="0.3">
      <c r="A1116" s="59">
        <v>45423</v>
      </c>
      <c r="B1116" s="55">
        <v>14</v>
      </c>
      <c r="C1116" s="55" t="s">
        <v>45</v>
      </c>
      <c r="D1116" s="55" t="s">
        <v>41</v>
      </c>
      <c r="E1116" s="60">
        <v>1900</v>
      </c>
      <c r="F1116" s="60">
        <v>6900</v>
      </c>
      <c r="G1116" s="60">
        <v>5000</v>
      </c>
    </row>
    <row r="1117" spans="1:7" x14ac:dyDescent="0.3">
      <c r="A1117" s="59">
        <v>45423</v>
      </c>
      <c r="B1117" s="55">
        <v>14</v>
      </c>
      <c r="C1117" s="55" t="s">
        <v>44</v>
      </c>
      <c r="D1117" s="55" t="s">
        <v>41</v>
      </c>
      <c r="E1117" s="60">
        <v>600</v>
      </c>
      <c r="F1117" s="60">
        <v>5900</v>
      </c>
      <c r="G1117" s="60">
        <v>5300</v>
      </c>
    </row>
    <row r="1118" spans="1:7" x14ac:dyDescent="0.3">
      <c r="A1118" s="59">
        <v>45423</v>
      </c>
      <c r="B1118" s="55">
        <v>14.1</v>
      </c>
      <c r="C1118" s="55" t="s">
        <v>108</v>
      </c>
      <c r="D1118" s="55" t="s">
        <v>41</v>
      </c>
      <c r="E1118" s="60">
        <v>4250</v>
      </c>
      <c r="F1118" s="60">
        <v>18450</v>
      </c>
      <c r="G1118" s="60">
        <v>14200</v>
      </c>
    </row>
    <row r="1119" spans="1:7" x14ac:dyDescent="0.3">
      <c r="A1119" s="59">
        <v>45423</v>
      </c>
      <c r="B1119" s="55">
        <v>14.1</v>
      </c>
      <c r="C1119" s="55" t="s">
        <v>40</v>
      </c>
      <c r="D1119" s="55" t="s">
        <v>41</v>
      </c>
      <c r="E1119" s="60">
        <v>350</v>
      </c>
      <c r="F1119" s="60">
        <v>6950</v>
      </c>
      <c r="G1119" s="60">
        <v>6600</v>
      </c>
    </row>
    <row r="1120" spans="1:7" x14ac:dyDescent="0.3">
      <c r="A1120" s="59">
        <v>45423</v>
      </c>
      <c r="B1120" s="55">
        <v>14.2</v>
      </c>
      <c r="C1120" s="55" t="s">
        <v>107</v>
      </c>
      <c r="D1120" s="55" t="s">
        <v>41</v>
      </c>
      <c r="E1120" s="60">
        <v>4600</v>
      </c>
      <c r="F1120" s="60">
        <v>18500</v>
      </c>
      <c r="G1120" s="60">
        <v>13900</v>
      </c>
    </row>
    <row r="1121" spans="1:7" x14ac:dyDescent="0.3">
      <c r="A1121" s="59">
        <v>45423</v>
      </c>
      <c r="B1121" s="55">
        <v>14.3</v>
      </c>
      <c r="C1121" s="55" t="s">
        <v>74</v>
      </c>
      <c r="D1121" s="55" t="s">
        <v>41</v>
      </c>
      <c r="E1121" s="60">
        <v>1850</v>
      </c>
      <c r="F1121" s="60">
        <v>11400</v>
      </c>
      <c r="G1121" s="60">
        <v>9550</v>
      </c>
    </row>
    <row r="1122" spans="1:7" x14ac:dyDescent="0.3">
      <c r="A1122" s="59">
        <v>45423</v>
      </c>
      <c r="B1122" s="55">
        <v>14.3</v>
      </c>
      <c r="C1122" s="55" t="s">
        <v>58</v>
      </c>
      <c r="D1122" s="55" t="s">
        <v>41</v>
      </c>
      <c r="E1122" s="60">
        <v>6650</v>
      </c>
      <c r="F1122" s="60">
        <v>20750</v>
      </c>
      <c r="G1122" s="60">
        <v>14100</v>
      </c>
    </row>
    <row r="1123" spans="1:7" x14ac:dyDescent="0.3">
      <c r="A1123" s="59">
        <v>45423</v>
      </c>
      <c r="B1123" s="55">
        <v>14.3</v>
      </c>
      <c r="C1123" s="55" t="s">
        <v>66</v>
      </c>
      <c r="D1123" s="55" t="s">
        <v>41</v>
      </c>
      <c r="E1123" s="60">
        <v>10200</v>
      </c>
      <c r="F1123" s="60">
        <v>26850</v>
      </c>
      <c r="G1123" s="60">
        <v>16650</v>
      </c>
    </row>
    <row r="1124" spans="1:7" x14ac:dyDescent="0.3">
      <c r="A1124" s="59">
        <v>45423</v>
      </c>
      <c r="B1124" s="55">
        <v>14.4</v>
      </c>
      <c r="C1124" s="55" t="s">
        <v>116</v>
      </c>
      <c r="D1124" s="55" t="s">
        <v>48</v>
      </c>
      <c r="E1124" s="60">
        <v>5500</v>
      </c>
      <c r="F1124" s="60">
        <v>17650</v>
      </c>
      <c r="G1124" s="60">
        <v>12150</v>
      </c>
    </row>
    <row r="1125" spans="1:7" x14ac:dyDescent="0.3">
      <c r="A1125" s="59">
        <v>45423</v>
      </c>
      <c r="B1125" s="55">
        <v>14.5</v>
      </c>
      <c r="C1125" s="55" t="s">
        <v>49</v>
      </c>
      <c r="D1125" s="55" t="s">
        <v>41</v>
      </c>
      <c r="E1125" s="60">
        <v>3100</v>
      </c>
      <c r="F1125" s="60">
        <v>13650</v>
      </c>
      <c r="G1125" s="60">
        <v>10550</v>
      </c>
    </row>
    <row r="1126" spans="1:7" x14ac:dyDescent="0.3">
      <c r="A1126" s="59">
        <v>45423</v>
      </c>
      <c r="B1126" s="55">
        <v>14.5</v>
      </c>
      <c r="C1126" s="55" t="s">
        <v>67</v>
      </c>
      <c r="D1126" s="55" t="s">
        <v>43</v>
      </c>
      <c r="E1126" s="60">
        <v>4050</v>
      </c>
      <c r="F1126" s="60">
        <v>17850</v>
      </c>
      <c r="G1126" s="60">
        <v>13800</v>
      </c>
    </row>
    <row r="1127" spans="1:7" x14ac:dyDescent="0.3">
      <c r="A1127" s="59">
        <v>45423</v>
      </c>
      <c r="B1127" s="55">
        <v>15.1</v>
      </c>
      <c r="C1127" s="55" t="s">
        <v>44</v>
      </c>
      <c r="D1127" s="55" t="s">
        <v>41</v>
      </c>
      <c r="E1127" s="60">
        <v>300</v>
      </c>
      <c r="F1127" s="60">
        <v>5800</v>
      </c>
      <c r="G1127" s="60">
        <v>5500</v>
      </c>
    </row>
    <row r="1128" spans="1:7" x14ac:dyDescent="0.3">
      <c r="A1128" s="59">
        <v>45423</v>
      </c>
      <c r="B1128" s="55">
        <v>15.1</v>
      </c>
      <c r="C1128" s="55" t="s">
        <v>47</v>
      </c>
      <c r="D1128" s="55" t="s">
        <v>41</v>
      </c>
      <c r="E1128" s="60">
        <v>300</v>
      </c>
      <c r="F1128" s="60">
        <v>9300</v>
      </c>
      <c r="G1128" s="60">
        <v>9000</v>
      </c>
    </row>
    <row r="1129" spans="1:7" x14ac:dyDescent="0.3">
      <c r="A1129" s="59">
        <v>45423</v>
      </c>
      <c r="B1129" s="55">
        <v>15.1</v>
      </c>
      <c r="C1129" s="55" t="s">
        <v>45</v>
      </c>
      <c r="D1129" s="55" t="s">
        <v>41</v>
      </c>
      <c r="E1129" s="60">
        <v>450</v>
      </c>
      <c r="F1129" s="60">
        <v>5050</v>
      </c>
      <c r="G1129" s="60">
        <v>4600</v>
      </c>
    </row>
    <row r="1130" spans="1:7" x14ac:dyDescent="0.3">
      <c r="A1130" s="59">
        <v>45423</v>
      </c>
      <c r="B1130" s="55">
        <v>15.2</v>
      </c>
      <c r="C1130" s="55" t="s">
        <v>40</v>
      </c>
      <c r="D1130" s="55" t="s">
        <v>41</v>
      </c>
      <c r="E1130" s="60">
        <v>550</v>
      </c>
      <c r="F1130" s="60">
        <v>7400</v>
      </c>
      <c r="G1130" s="60">
        <v>6850</v>
      </c>
    </row>
    <row r="1131" spans="1:7" x14ac:dyDescent="0.3">
      <c r="A1131" s="59">
        <v>45423</v>
      </c>
      <c r="B1131" s="55">
        <v>15.3</v>
      </c>
      <c r="C1131" s="55" t="s">
        <v>46</v>
      </c>
      <c r="D1131" s="55" t="s">
        <v>41</v>
      </c>
      <c r="E1131" s="60">
        <v>5600</v>
      </c>
      <c r="F1131" s="60">
        <v>19500</v>
      </c>
      <c r="G1131" s="60">
        <v>13900</v>
      </c>
    </row>
    <row r="1132" spans="1:7" x14ac:dyDescent="0.3">
      <c r="A1132" s="59">
        <v>45423</v>
      </c>
      <c r="B1132" s="55">
        <v>15.3</v>
      </c>
      <c r="C1132" s="55" t="s">
        <v>57</v>
      </c>
      <c r="D1132" s="55" t="s">
        <v>41</v>
      </c>
      <c r="E1132" s="60">
        <v>3550</v>
      </c>
      <c r="F1132" s="60">
        <v>17300</v>
      </c>
      <c r="G1132" s="60">
        <v>13750</v>
      </c>
    </row>
    <row r="1133" spans="1:7" x14ac:dyDescent="0.3">
      <c r="A1133" s="59">
        <v>45423</v>
      </c>
      <c r="B1133" s="55">
        <v>15.3</v>
      </c>
      <c r="C1133" s="55" t="s">
        <v>98</v>
      </c>
      <c r="D1133" s="55" t="s">
        <v>43</v>
      </c>
      <c r="E1133" s="60">
        <v>10050</v>
      </c>
      <c r="F1133" s="60">
        <v>23700</v>
      </c>
      <c r="G1133" s="60">
        <v>13650</v>
      </c>
    </row>
    <row r="1134" spans="1:7" x14ac:dyDescent="0.3">
      <c r="A1134" s="59">
        <v>45423</v>
      </c>
      <c r="B1134" s="55">
        <v>15.5</v>
      </c>
      <c r="C1134" s="55" t="s">
        <v>72</v>
      </c>
      <c r="D1134" s="55" t="s">
        <v>41</v>
      </c>
      <c r="E1134" s="60">
        <v>6500</v>
      </c>
      <c r="F1134" s="60">
        <v>20350</v>
      </c>
      <c r="G1134" s="60">
        <v>13850</v>
      </c>
    </row>
    <row r="1135" spans="1:7" x14ac:dyDescent="0.3">
      <c r="A1135" s="59">
        <v>45423</v>
      </c>
      <c r="B1135" s="55">
        <v>15.5</v>
      </c>
      <c r="C1135" s="55" t="s">
        <v>65</v>
      </c>
      <c r="D1135" s="55" t="s">
        <v>41</v>
      </c>
      <c r="E1135" s="60">
        <v>5000</v>
      </c>
      <c r="F1135" s="60">
        <v>19450</v>
      </c>
      <c r="G1135" s="60">
        <v>14450</v>
      </c>
    </row>
    <row r="1136" spans="1:7" x14ac:dyDescent="0.3">
      <c r="A1136" s="59">
        <v>45423</v>
      </c>
      <c r="B1136" s="55">
        <v>15.5</v>
      </c>
      <c r="C1136" s="55" t="s">
        <v>95</v>
      </c>
      <c r="D1136" s="55" t="s">
        <v>41</v>
      </c>
      <c r="E1136" s="60">
        <v>6000</v>
      </c>
      <c r="F1136" s="60">
        <v>19750</v>
      </c>
      <c r="G1136" s="60">
        <v>13750</v>
      </c>
    </row>
    <row r="1137" spans="1:7" x14ac:dyDescent="0.3">
      <c r="A1137" s="59">
        <v>45423</v>
      </c>
      <c r="B1137" s="55">
        <v>16</v>
      </c>
      <c r="C1137" s="55" t="s">
        <v>105</v>
      </c>
      <c r="D1137" s="55" t="s">
        <v>43</v>
      </c>
      <c r="E1137" s="60">
        <v>1800</v>
      </c>
      <c r="F1137" s="60">
        <v>9350</v>
      </c>
      <c r="G1137" s="60">
        <v>7550</v>
      </c>
    </row>
    <row r="1138" spans="1:7" x14ac:dyDescent="0.3">
      <c r="A1138" s="59">
        <v>45423</v>
      </c>
      <c r="B1138" s="55">
        <v>16.100000000000001</v>
      </c>
      <c r="C1138" s="55" t="s">
        <v>52</v>
      </c>
      <c r="D1138" s="55" t="s">
        <v>41</v>
      </c>
      <c r="E1138" s="60">
        <v>5700</v>
      </c>
      <c r="F1138" s="60">
        <v>19450</v>
      </c>
      <c r="G1138" s="60">
        <v>13750</v>
      </c>
    </row>
    <row r="1139" spans="1:7" x14ac:dyDescent="0.3">
      <c r="A1139" s="59">
        <v>45423</v>
      </c>
      <c r="B1139" s="55">
        <v>16.100000000000001</v>
      </c>
      <c r="C1139" s="55" t="s">
        <v>61</v>
      </c>
      <c r="D1139" s="55" t="s">
        <v>43</v>
      </c>
      <c r="E1139" s="60">
        <v>11050</v>
      </c>
      <c r="F1139" s="60">
        <v>27100</v>
      </c>
      <c r="G1139" s="60">
        <v>16050</v>
      </c>
    </row>
    <row r="1140" spans="1:7" x14ac:dyDescent="0.3">
      <c r="A1140" s="59">
        <v>45423</v>
      </c>
      <c r="B1140" s="55">
        <v>16.2</v>
      </c>
      <c r="C1140" s="55" t="s">
        <v>69</v>
      </c>
      <c r="D1140" s="55" t="s">
        <v>43</v>
      </c>
      <c r="E1140" s="60">
        <v>8150</v>
      </c>
      <c r="F1140" s="60">
        <v>23800</v>
      </c>
      <c r="G1140" s="60">
        <v>15650</v>
      </c>
    </row>
    <row r="1141" spans="1:7" x14ac:dyDescent="0.3">
      <c r="A1141" s="59">
        <v>45423</v>
      </c>
      <c r="B1141" s="55">
        <v>16.2</v>
      </c>
      <c r="C1141" s="55" t="s">
        <v>45</v>
      </c>
      <c r="D1141" s="55" t="s">
        <v>41</v>
      </c>
      <c r="E1141" s="60">
        <v>1500</v>
      </c>
      <c r="F1141" s="60">
        <v>6650</v>
      </c>
      <c r="G1141" s="60">
        <v>5150</v>
      </c>
    </row>
    <row r="1142" spans="1:7" x14ac:dyDescent="0.3">
      <c r="A1142" s="59">
        <v>45423</v>
      </c>
      <c r="B1142" s="55">
        <v>16.3</v>
      </c>
      <c r="C1142" s="55" t="s">
        <v>49</v>
      </c>
      <c r="D1142" s="55" t="s">
        <v>41</v>
      </c>
      <c r="E1142" s="60">
        <v>1700</v>
      </c>
      <c r="F1142" s="60">
        <v>13150</v>
      </c>
      <c r="G1142" s="60">
        <v>11450</v>
      </c>
    </row>
    <row r="1143" spans="1:7" x14ac:dyDescent="0.3">
      <c r="A1143" s="59">
        <v>45423</v>
      </c>
      <c r="B1143" s="55">
        <v>16.3</v>
      </c>
      <c r="C1143" s="55" t="s">
        <v>56</v>
      </c>
      <c r="D1143" s="55" t="s">
        <v>41</v>
      </c>
      <c r="E1143" s="60">
        <v>2350</v>
      </c>
      <c r="F1143" s="60">
        <v>8450</v>
      </c>
      <c r="G1143" s="60">
        <v>6100</v>
      </c>
    </row>
    <row r="1144" spans="1:7" x14ac:dyDescent="0.3">
      <c r="A1144" s="59">
        <v>45423</v>
      </c>
      <c r="B1144" s="55">
        <v>16.3</v>
      </c>
      <c r="C1144" s="55" t="s">
        <v>70</v>
      </c>
      <c r="D1144" s="55" t="s">
        <v>41</v>
      </c>
      <c r="E1144" s="60">
        <v>7100</v>
      </c>
      <c r="F1144" s="60">
        <v>20850</v>
      </c>
      <c r="G1144" s="60">
        <v>13750</v>
      </c>
    </row>
    <row r="1145" spans="1:7" x14ac:dyDescent="0.3">
      <c r="A1145" s="59">
        <v>45423</v>
      </c>
      <c r="B1145" s="55">
        <v>16.399999999999999</v>
      </c>
      <c r="C1145" s="55" t="s">
        <v>103</v>
      </c>
      <c r="D1145" s="55" t="s">
        <v>41</v>
      </c>
      <c r="E1145" s="60">
        <v>6600</v>
      </c>
      <c r="F1145" s="60">
        <v>20300</v>
      </c>
      <c r="G1145" s="60">
        <v>13700</v>
      </c>
    </row>
    <row r="1146" spans="1:7" x14ac:dyDescent="0.3">
      <c r="A1146" s="59">
        <v>45423</v>
      </c>
      <c r="B1146" s="55">
        <v>16.5</v>
      </c>
      <c r="C1146" s="55" t="s">
        <v>60</v>
      </c>
      <c r="D1146" s="55" t="s">
        <v>41</v>
      </c>
      <c r="E1146" s="60">
        <v>6950</v>
      </c>
      <c r="F1146" s="60">
        <v>20750</v>
      </c>
      <c r="G1146" s="60">
        <v>13800</v>
      </c>
    </row>
    <row r="1147" spans="1:7" x14ac:dyDescent="0.3">
      <c r="A1147" s="59">
        <v>45423</v>
      </c>
      <c r="B1147" s="55">
        <v>16.5</v>
      </c>
      <c r="C1147" s="55" t="s">
        <v>47</v>
      </c>
      <c r="D1147" s="55" t="s">
        <v>41</v>
      </c>
      <c r="E1147" s="60">
        <v>2050</v>
      </c>
      <c r="F1147" s="60">
        <v>11000</v>
      </c>
      <c r="G1147" s="60">
        <v>8950</v>
      </c>
    </row>
    <row r="1148" spans="1:7" x14ac:dyDescent="0.3">
      <c r="A1148" s="59">
        <v>45423</v>
      </c>
      <c r="B1148" s="55">
        <v>17</v>
      </c>
      <c r="C1148" s="55" t="s">
        <v>114</v>
      </c>
      <c r="D1148" s="55" t="s">
        <v>43</v>
      </c>
      <c r="E1148" s="60">
        <v>10650</v>
      </c>
      <c r="F1148" s="60">
        <v>26400</v>
      </c>
      <c r="G1148" s="60">
        <v>15750</v>
      </c>
    </row>
    <row r="1149" spans="1:7" x14ac:dyDescent="0.3">
      <c r="A1149" s="59">
        <v>45423</v>
      </c>
      <c r="B1149" s="55">
        <v>17.399999999999999</v>
      </c>
      <c r="C1149" s="55" t="s">
        <v>56</v>
      </c>
      <c r="D1149" s="55" t="s">
        <v>41</v>
      </c>
      <c r="E1149" s="60">
        <v>700</v>
      </c>
      <c r="F1149" s="60">
        <v>6800</v>
      </c>
      <c r="G1149" s="60">
        <v>6100</v>
      </c>
    </row>
    <row r="1150" spans="1:7" x14ac:dyDescent="0.3">
      <c r="A1150" s="59">
        <v>45423</v>
      </c>
      <c r="B1150" s="55">
        <v>17.5</v>
      </c>
      <c r="C1150" s="55" t="s">
        <v>62</v>
      </c>
      <c r="D1150" s="55" t="s">
        <v>41</v>
      </c>
      <c r="E1150" s="60">
        <v>10100</v>
      </c>
      <c r="F1150" s="60">
        <v>23850</v>
      </c>
      <c r="G1150" s="60">
        <v>13750</v>
      </c>
    </row>
    <row r="1151" spans="1:7" x14ac:dyDescent="0.3">
      <c r="A1151" s="59">
        <v>45423</v>
      </c>
      <c r="B1151" s="55">
        <v>18.2</v>
      </c>
      <c r="C1151" s="55" t="s">
        <v>60</v>
      </c>
      <c r="D1151" s="55" t="s">
        <v>41</v>
      </c>
      <c r="E1151" s="60">
        <v>2850</v>
      </c>
      <c r="F1151" s="60">
        <v>16650</v>
      </c>
      <c r="G1151" s="60">
        <v>13800</v>
      </c>
    </row>
    <row r="1152" spans="1:7" x14ac:dyDescent="0.3">
      <c r="A1152" s="59">
        <v>45423</v>
      </c>
      <c r="B1152" s="55">
        <v>18.3</v>
      </c>
      <c r="C1152" s="55" t="s">
        <v>66</v>
      </c>
      <c r="D1152" s="55" t="s">
        <v>41</v>
      </c>
      <c r="E1152" s="60">
        <v>8750</v>
      </c>
      <c r="F1152" s="60">
        <v>25350</v>
      </c>
      <c r="G1152" s="60">
        <v>16600</v>
      </c>
    </row>
    <row r="1153" spans="1:7" x14ac:dyDescent="0.3">
      <c r="A1153" s="59">
        <v>45423</v>
      </c>
      <c r="B1153" s="55">
        <v>19.100000000000001</v>
      </c>
      <c r="C1153" s="55" t="s">
        <v>61</v>
      </c>
      <c r="D1153" s="55" t="s">
        <v>43</v>
      </c>
      <c r="E1153" s="60">
        <v>4950</v>
      </c>
      <c r="F1153" s="60">
        <v>21000</v>
      </c>
      <c r="G1153" s="60">
        <v>16050</v>
      </c>
    </row>
    <row r="1154" spans="1:7" x14ac:dyDescent="0.3">
      <c r="A1154" s="59">
        <v>45424</v>
      </c>
      <c r="B1154" s="55">
        <v>8.1999999999999993</v>
      </c>
      <c r="C1154" s="55" t="s">
        <v>47</v>
      </c>
      <c r="D1154" s="55" t="s">
        <v>41</v>
      </c>
      <c r="E1154" s="60">
        <v>2750</v>
      </c>
      <c r="F1154" s="60">
        <v>11800</v>
      </c>
      <c r="G1154" s="60">
        <v>9050</v>
      </c>
    </row>
    <row r="1155" spans="1:7" x14ac:dyDescent="0.3">
      <c r="A1155" s="59">
        <v>45424</v>
      </c>
      <c r="B1155" s="55">
        <v>8.4</v>
      </c>
      <c r="C1155" s="55" t="s">
        <v>49</v>
      </c>
      <c r="D1155" s="55" t="s">
        <v>41</v>
      </c>
      <c r="E1155" s="60">
        <v>4700</v>
      </c>
      <c r="F1155" s="60">
        <v>16200</v>
      </c>
      <c r="G1155" s="60">
        <v>11500</v>
      </c>
    </row>
    <row r="1156" spans="1:7" x14ac:dyDescent="0.3">
      <c r="A1156" s="59">
        <v>45424</v>
      </c>
      <c r="B1156" s="55">
        <v>8.5</v>
      </c>
      <c r="C1156" s="55" t="s">
        <v>45</v>
      </c>
      <c r="D1156" s="55" t="s">
        <v>41</v>
      </c>
      <c r="E1156" s="60">
        <v>500</v>
      </c>
      <c r="F1156" s="60">
        <v>5750</v>
      </c>
      <c r="G1156" s="60">
        <v>5250</v>
      </c>
    </row>
    <row r="1157" spans="1:7" x14ac:dyDescent="0.3">
      <c r="A1157" s="59">
        <v>45424</v>
      </c>
      <c r="B1157" s="55">
        <v>9.1</v>
      </c>
      <c r="C1157" s="55" t="s">
        <v>46</v>
      </c>
      <c r="D1157" s="55" t="s">
        <v>41</v>
      </c>
      <c r="E1157" s="60">
        <v>7400</v>
      </c>
      <c r="F1157" s="60">
        <v>21300</v>
      </c>
      <c r="G1157" s="60">
        <v>13900</v>
      </c>
    </row>
    <row r="1158" spans="1:7" x14ac:dyDescent="0.3">
      <c r="A1158" s="59">
        <v>45424</v>
      </c>
      <c r="B1158" s="55">
        <v>9.1</v>
      </c>
      <c r="C1158" s="55" t="s">
        <v>47</v>
      </c>
      <c r="D1158" s="55" t="s">
        <v>41</v>
      </c>
      <c r="E1158" s="60">
        <v>550</v>
      </c>
      <c r="F1158" s="60">
        <v>7600</v>
      </c>
      <c r="G1158" s="60">
        <v>7050</v>
      </c>
    </row>
    <row r="1159" spans="1:7" x14ac:dyDescent="0.3">
      <c r="A1159" s="59">
        <v>45424</v>
      </c>
      <c r="B1159" s="55">
        <v>9.1999999999999993</v>
      </c>
      <c r="C1159" s="55" t="s">
        <v>42</v>
      </c>
      <c r="D1159" s="55" t="s">
        <v>43</v>
      </c>
      <c r="E1159" s="60">
        <v>7450</v>
      </c>
      <c r="F1159" s="60">
        <v>23350</v>
      </c>
      <c r="G1159" s="60">
        <v>15900</v>
      </c>
    </row>
    <row r="1160" spans="1:7" x14ac:dyDescent="0.3">
      <c r="A1160" s="59">
        <v>45424</v>
      </c>
      <c r="B1160" s="55">
        <v>9.3000000000000007</v>
      </c>
      <c r="C1160" s="55" t="s">
        <v>47</v>
      </c>
      <c r="D1160" s="55" t="s">
        <v>41</v>
      </c>
      <c r="E1160" s="60">
        <v>1600</v>
      </c>
      <c r="F1160" s="60">
        <v>10550</v>
      </c>
      <c r="G1160" s="60">
        <v>8950</v>
      </c>
    </row>
    <row r="1161" spans="1:7" x14ac:dyDescent="0.3">
      <c r="A1161" s="59">
        <v>45424</v>
      </c>
      <c r="B1161" s="55">
        <v>9.4</v>
      </c>
      <c r="C1161" s="55" t="s">
        <v>85</v>
      </c>
      <c r="D1161" s="55" t="s">
        <v>43</v>
      </c>
      <c r="E1161" s="60">
        <v>6700</v>
      </c>
      <c r="F1161" s="60">
        <v>18800</v>
      </c>
      <c r="G1161" s="60">
        <v>12100</v>
      </c>
    </row>
    <row r="1162" spans="1:7" x14ac:dyDescent="0.3">
      <c r="A1162" s="59">
        <v>45424</v>
      </c>
      <c r="B1162" s="55">
        <v>9.4</v>
      </c>
      <c r="C1162" s="55" t="s">
        <v>44</v>
      </c>
      <c r="D1162" s="55" t="s">
        <v>41</v>
      </c>
      <c r="E1162" s="60">
        <v>2500</v>
      </c>
      <c r="F1162" s="60">
        <v>8050</v>
      </c>
      <c r="G1162" s="60">
        <v>5550</v>
      </c>
    </row>
    <row r="1163" spans="1:7" x14ac:dyDescent="0.3">
      <c r="A1163" s="59">
        <v>45424</v>
      </c>
      <c r="B1163" s="55">
        <v>9.5</v>
      </c>
      <c r="C1163" s="55" t="s">
        <v>147</v>
      </c>
      <c r="D1163" s="55" t="s">
        <v>43</v>
      </c>
      <c r="E1163" s="60">
        <v>7850</v>
      </c>
      <c r="F1163" s="60">
        <v>23800</v>
      </c>
      <c r="G1163" s="60">
        <v>15950</v>
      </c>
    </row>
    <row r="1164" spans="1:7" x14ac:dyDescent="0.3">
      <c r="A1164" s="59">
        <v>45424</v>
      </c>
      <c r="B1164" s="55">
        <v>10</v>
      </c>
      <c r="C1164" s="55" t="s">
        <v>86</v>
      </c>
      <c r="D1164" s="55" t="s">
        <v>43</v>
      </c>
      <c r="E1164" s="60">
        <v>6200</v>
      </c>
      <c r="F1164" s="60">
        <v>18650</v>
      </c>
      <c r="G1164" s="60">
        <v>12450</v>
      </c>
    </row>
    <row r="1165" spans="1:7" x14ac:dyDescent="0.3">
      <c r="A1165" s="59">
        <v>45424</v>
      </c>
      <c r="B1165" s="55">
        <v>10</v>
      </c>
      <c r="C1165" s="55" t="s">
        <v>45</v>
      </c>
      <c r="D1165" s="55" t="s">
        <v>41</v>
      </c>
      <c r="E1165" s="60">
        <v>2000</v>
      </c>
      <c r="F1165" s="60">
        <v>7200</v>
      </c>
      <c r="G1165" s="60">
        <v>5200</v>
      </c>
    </row>
    <row r="1166" spans="1:7" x14ac:dyDescent="0.3">
      <c r="A1166" s="59">
        <v>45424</v>
      </c>
      <c r="B1166" s="55">
        <v>10.199999999999999</v>
      </c>
      <c r="C1166" s="55" t="s">
        <v>50</v>
      </c>
      <c r="D1166" s="55" t="s">
        <v>43</v>
      </c>
      <c r="E1166" s="60">
        <v>6400</v>
      </c>
      <c r="F1166" s="60">
        <v>20400</v>
      </c>
      <c r="G1166" s="60">
        <v>14000</v>
      </c>
    </row>
    <row r="1167" spans="1:7" x14ac:dyDescent="0.3">
      <c r="A1167" s="59">
        <v>45424</v>
      </c>
      <c r="B1167" s="55">
        <v>10.3</v>
      </c>
      <c r="C1167" s="55" t="s">
        <v>108</v>
      </c>
      <c r="D1167" s="55" t="s">
        <v>41</v>
      </c>
      <c r="E1167" s="60">
        <v>7900</v>
      </c>
      <c r="F1167" s="60">
        <v>22150</v>
      </c>
      <c r="G1167" s="60">
        <v>14250</v>
      </c>
    </row>
    <row r="1168" spans="1:7" x14ac:dyDescent="0.3">
      <c r="A1168" s="59">
        <v>45424</v>
      </c>
      <c r="B1168" s="55">
        <v>10.3</v>
      </c>
      <c r="C1168" s="55" t="s">
        <v>113</v>
      </c>
      <c r="D1168" s="55" t="s">
        <v>43</v>
      </c>
      <c r="E1168" s="60">
        <v>1200</v>
      </c>
      <c r="F1168" s="60">
        <v>9250</v>
      </c>
      <c r="G1168" s="60">
        <v>8050</v>
      </c>
    </row>
    <row r="1169" spans="1:7" x14ac:dyDescent="0.3">
      <c r="A1169" s="59">
        <v>45424</v>
      </c>
      <c r="B1169" s="55">
        <v>10.4</v>
      </c>
      <c r="C1169" s="55" t="s">
        <v>49</v>
      </c>
      <c r="D1169" s="55" t="s">
        <v>41</v>
      </c>
      <c r="E1169" s="60">
        <v>3900</v>
      </c>
      <c r="F1169" s="60">
        <v>14500</v>
      </c>
      <c r="G1169" s="60">
        <v>10600</v>
      </c>
    </row>
    <row r="1170" spans="1:7" x14ac:dyDescent="0.3">
      <c r="A1170" s="59">
        <v>45424</v>
      </c>
      <c r="B1170" s="55">
        <v>10.4</v>
      </c>
      <c r="C1170" s="55" t="s">
        <v>40</v>
      </c>
      <c r="D1170" s="55" t="s">
        <v>41</v>
      </c>
      <c r="E1170" s="60">
        <v>1650</v>
      </c>
      <c r="F1170" s="60">
        <v>8800</v>
      </c>
      <c r="G1170" s="60">
        <v>7150</v>
      </c>
    </row>
    <row r="1171" spans="1:7" x14ac:dyDescent="0.3">
      <c r="A1171" s="59">
        <v>45424</v>
      </c>
      <c r="B1171" s="55">
        <v>10.5</v>
      </c>
      <c r="C1171" s="55" t="s">
        <v>58</v>
      </c>
      <c r="D1171" s="55" t="s">
        <v>41</v>
      </c>
      <c r="E1171" s="60">
        <v>6150</v>
      </c>
      <c r="F1171" s="60">
        <v>20200</v>
      </c>
      <c r="G1171" s="60">
        <v>14050</v>
      </c>
    </row>
    <row r="1172" spans="1:7" x14ac:dyDescent="0.3">
      <c r="A1172" s="59">
        <v>45424</v>
      </c>
      <c r="B1172" s="55">
        <v>10.5</v>
      </c>
      <c r="C1172" s="55" t="s">
        <v>47</v>
      </c>
      <c r="D1172" s="55" t="s">
        <v>41</v>
      </c>
      <c r="E1172" s="60">
        <v>1700</v>
      </c>
      <c r="F1172" s="60">
        <v>10650</v>
      </c>
      <c r="G1172" s="60">
        <v>8950</v>
      </c>
    </row>
    <row r="1173" spans="1:7" x14ac:dyDescent="0.3">
      <c r="A1173" s="59">
        <v>45424</v>
      </c>
      <c r="B1173" s="55">
        <v>10.5</v>
      </c>
      <c r="C1173" s="55" t="s">
        <v>64</v>
      </c>
      <c r="D1173" s="55" t="s">
        <v>43</v>
      </c>
      <c r="E1173" s="60">
        <v>10700</v>
      </c>
      <c r="F1173" s="60">
        <v>26550</v>
      </c>
      <c r="G1173" s="60">
        <v>15850</v>
      </c>
    </row>
    <row r="1174" spans="1:7" x14ac:dyDescent="0.3">
      <c r="A1174" s="59">
        <v>45424</v>
      </c>
      <c r="B1174" s="55">
        <v>11</v>
      </c>
      <c r="C1174" s="55" t="s">
        <v>44</v>
      </c>
      <c r="D1174" s="55" t="s">
        <v>41</v>
      </c>
      <c r="E1174" s="60">
        <v>1600</v>
      </c>
      <c r="F1174" s="60">
        <v>6950</v>
      </c>
      <c r="G1174" s="60">
        <v>5350</v>
      </c>
    </row>
    <row r="1175" spans="1:7" x14ac:dyDescent="0.3">
      <c r="A1175" s="59">
        <v>45424</v>
      </c>
      <c r="B1175" s="55">
        <v>11</v>
      </c>
      <c r="C1175" s="55" t="s">
        <v>51</v>
      </c>
      <c r="D1175" s="55" t="s">
        <v>48</v>
      </c>
      <c r="E1175" s="60">
        <v>7900</v>
      </c>
      <c r="F1175" s="60">
        <v>20100</v>
      </c>
      <c r="G1175" s="60">
        <v>12200</v>
      </c>
    </row>
    <row r="1176" spans="1:7" x14ac:dyDescent="0.3">
      <c r="A1176" s="59">
        <v>45424</v>
      </c>
      <c r="B1176" s="55">
        <v>11.1</v>
      </c>
      <c r="C1176" s="55" t="s">
        <v>56</v>
      </c>
      <c r="D1176" s="55" t="s">
        <v>41</v>
      </c>
      <c r="E1176" s="60">
        <v>2550</v>
      </c>
      <c r="F1176" s="60">
        <v>8700</v>
      </c>
      <c r="G1176" s="60">
        <v>6150</v>
      </c>
    </row>
    <row r="1177" spans="1:7" x14ac:dyDescent="0.3">
      <c r="A1177" s="59">
        <v>45424</v>
      </c>
      <c r="B1177" s="55">
        <v>11.2</v>
      </c>
      <c r="C1177" s="55" t="s">
        <v>104</v>
      </c>
      <c r="D1177" s="55" t="s">
        <v>43</v>
      </c>
      <c r="E1177" s="60">
        <v>7600</v>
      </c>
      <c r="F1177" s="60">
        <v>21500</v>
      </c>
      <c r="G1177" s="60">
        <v>13900</v>
      </c>
    </row>
    <row r="1178" spans="1:7" x14ac:dyDescent="0.3">
      <c r="A1178" s="59">
        <v>45424</v>
      </c>
      <c r="B1178" s="55">
        <v>11.2</v>
      </c>
      <c r="C1178" s="55" t="s">
        <v>95</v>
      </c>
      <c r="D1178" s="55" t="s">
        <v>41</v>
      </c>
      <c r="E1178" s="60">
        <v>8600</v>
      </c>
      <c r="F1178" s="60">
        <v>22350</v>
      </c>
      <c r="G1178" s="60">
        <v>13750</v>
      </c>
    </row>
    <row r="1179" spans="1:7" x14ac:dyDescent="0.3">
      <c r="A1179" s="59">
        <v>45424</v>
      </c>
      <c r="B1179" s="55">
        <v>11.2</v>
      </c>
      <c r="C1179" s="55" t="s">
        <v>60</v>
      </c>
      <c r="D1179" s="55" t="s">
        <v>41</v>
      </c>
      <c r="E1179" s="60">
        <v>8100</v>
      </c>
      <c r="F1179" s="60">
        <v>21900</v>
      </c>
      <c r="G1179" s="60">
        <v>13800</v>
      </c>
    </row>
    <row r="1180" spans="1:7" x14ac:dyDescent="0.3">
      <c r="A1180" s="59">
        <v>45424</v>
      </c>
      <c r="B1180" s="55">
        <v>11.4</v>
      </c>
      <c r="C1180" s="55" t="s">
        <v>46</v>
      </c>
      <c r="D1180" s="55" t="s">
        <v>41</v>
      </c>
      <c r="E1180" s="60">
        <v>6700</v>
      </c>
      <c r="F1180" s="60">
        <v>20600</v>
      </c>
      <c r="G1180" s="60">
        <v>13900</v>
      </c>
    </row>
    <row r="1181" spans="1:7" x14ac:dyDescent="0.3">
      <c r="A1181" s="59">
        <v>45424</v>
      </c>
      <c r="B1181" s="55">
        <v>11.4</v>
      </c>
      <c r="C1181" s="55" t="s">
        <v>45</v>
      </c>
      <c r="D1181" s="55" t="s">
        <v>41</v>
      </c>
      <c r="E1181" s="60">
        <v>1950</v>
      </c>
      <c r="F1181" s="60">
        <v>7000</v>
      </c>
      <c r="G1181" s="60">
        <v>5050</v>
      </c>
    </row>
    <row r="1182" spans="1:7" x14ac:dyDescent="0.3">
      <c r="A1182" s="59">
        <v>45424</v>
      </c>
      <c r="B1182" s="55">
        <v>11.5</v>
      </c>
      <c r="C1182" s="55" t="s">
        <v>40</v>
      </c>
      <c r="D1182" s="55" t="s">
        <v>41</v>
      </c>
      <c r="E1182" s="60">
        <v>1550</v>
      </c>
      <c r="F1182" s="60">
        <v>8250</v>
      </c>
      <c r="G1182" s="60">
        <v>6700</v>
      </c>
    </row>
    <row r="1183" spans="1:7" x14ac:dyDescent="0.3">
      <c r="A1183" s="59">
        <v>45424</v>
      </c>
      <c r="B1183" s="55">
        <v>11.5</v>
      </c>
      <c r="C1183" s="55" t="s">
        <v>116</v>
      </c>
      <c r="D1183" s="55" t="s">
        <v>48</v>
      </c>
      <c r="E1183" s="60">
        <v>9100</v>
      </c>
      <c r="F1183" s="60">
        <v>21150</v>
      </c>
      <c r="G1183" s="60">
        <v>12050</v>
      </c>
    </row>
    <row r="1184" spans="1:7" x14ac:dyDescent="0.3">
      <c r="A1184" s="59">
        <v>45424</v>
      </c>
      <c r="B1184" s="55">
        <v>11.5</v>
      </c>
      <c r="C1184" s="55" t="s">
        <v>47</v>
      </c>
      <c r="D1184" s="55" t="s">
        <v>41</v>
      </c>
      <c r="E1184" s="60">
        <v>1700</v>
      </c>
      <c r="F1184" s="60">
        <v>10800</v>
      </c>
      <c r="G1184" s="60">
        <v>9100</v>
      </c>
    </row>
    <row r="1185" spans="1:7" x14ac:dyDescent="0.3">
      <c r="A1185" s="59">
        <v>45424</v>
      </c>
      <c r="B1185" s="55">
        <v>12</v>
      </c>
      <c r="C1185" s="55" t="s">
        <v>75</v>
      </c>
      <c r="D1185" s="55" t="s">
        <v>43</v>
      </c>
      <c r="E1185" s="60">
        <v>9300</v>
      </c>
      <c r="F1185" s="60">
        <v>23000</v>
      </c>
      <c r="G1185" s="60">
        <v>13700</v>
      </c>
    </row>
    <row r="1186" spans="1:7" x14ac:dyDescent="0.3">
      <c r="A1186" s="59">
        <v>45424</v>
      </c>
      <c r="B1186" s="55">
        <v>12.1</v>
      </c>
      <c r="C1186" s="55" t="s">
        <v>99</v>
      </c>
      <c r="D1186" s="55" t="s">
        <v>43</v>
      </c>
      <c r="E1186" s="60">
        <v>8450</v>
      </c>
      <c r="F1186" s="60">
        <v>20950</v>
      </c>
      <c r="G1186" s="60">
        <v>12500</v>
      </c>
    </row>
    <row r="1187" spans="1:7" x14ac:dyDescent="0.3">
      <c r="A1187" s="59">
        <v>45424</v>
      </c>
      <c r="B1187" s="55">
        <v>12.1</v>
      </c>
      <c r="C1187" s="55" t="s">
        <v>53</v>
      </c>
      <c r="D1187" s="55" t="s">
        <v>43</v>
      </c>
      <c r="E1187" s="60">
        <v>8250</v>
      </c>
      <c r="F1187" s="60">
        <v>20700</v>
      </c>
      <c r="G1187" s="60">
        <v>12450</v>
      </c>
    </row>
    <row r="1188" spans="1:7" x14ac:dyDescent="0.3">
      <c r="A1188" s="59">
        <v>45424</v>
      </c>
      <c r="B1188" s="55">
        <v>12.1</v>
      </c>
      <c r="C1188" s="55" t="s">
        <v>72</v>
      </c>
      <c r="D1188" s="55" t="s">
        <v>41</v>
      </c>
      <c r="E1188" s="60">
        <v>9150</v>
      </c>
      <c r="F1188" s="60">
        <v>23050</v>
      </c>
      <c r="G1188" s="60">
        <v>13900</v>
      </c>
    </row>
    <row r="1189" spans="1:7" x14ac:dyDescent="0.3">
      <c r="A1189" s="59">
        <v>45424</v>
      </c>
      <c r="B1189" s="55">
        <v>12.1</v>
      </c>
      <c r="C1189" s="55" t="s">
        <v>44</v>
      </c>
      <c r="D1189" s="55" t="s">
        <v>41</v>
      </c>
      <c r="E1189" s="60">
        <v>1200</v>
      </c>
      <c r="F1189" s="60">
        <v>6200</v>
      </c>
      <c r="G1189" s="60">
        <v>5000</v>
      </c>
    </row>
    <row r="1190" spans="1:7" x14ac:dyDescent="0.3">
      <c r="A1190" s="59">
        <v>45424</v>
      </c>
      <c r="B1190" s="55">
        <v>12.2</v>
      </c>
      <c r="C1190" s="55" t="s">
        <v>49</v>
      </c>
      <c r="D1190" s="55" t="s">
        <v>41</v>
      </c>
      <c r="E1190" s="60">
        <v>1850</v>
      </c>
      <c r="F1190" s="60">
        <v>12450</v>
      </c>
      <c r="G1190" s="60">
        <v>10600</v>
      </c>
    </row>
    <row r="1191" spans="1:7" x14ac:dyDescent="0.3">
      <c r="A1191" s="59">
        <v>45424</v>
      </c>
      <c r="B1191" s="55">
        <v>12.3</v>
      </c>
      <c r="C1191" s="55" t="s">
        <v>57</v>
      </c>
      <c r="D1191" s="55" t="s">
        <v>41</v>
      </c>
      <c r="E1191" s="60">
        <v>7250</v>
      </c>
      <c r="F1191" s="60">
        <v>20950</v>
      </c>
      <c r="G1191" s="60">
        <v>13700</v>
      </c>
    </row>
    <row r="1192" spans="1:7" x14ac:dyDescent="0.3">
      <c r="A1192" s="59">
        <v>45424</v>
      </c>
      <c r="B1192" s="55">
        <v>12.3</v>
      </c>
      <c r="C1192" s="55" t="s">
        <v>52</v>
      </c>
      <c r="D1192" s="55" t="s">
        <v>41</v>
      </c>
      <c r="E1192" s="60">
        <v>9100</v>
      </c>
      <c r="F1192" s="60">
        <v>22950</v>
      </c>
      <c r="G1192" s="60">
        <v>13850</v>
      </c>
    </row>
    <row r="1193" spans="1:7" x14ac:dyDescent="0.3">
      <c r="A1193" s="59">
        <v>45424</v>
      </c>
      <c r="B1193" s="55">
        <v>12.4</v>
      </c>
      <c r="C1193" s="55" t="s">
        <v>108</v>
      </c>
      <c r="D1193" s="55" t="s">
        <v>41</v>
      </c>
      <c r="E1193" s="60">
        <v>5950</v>
      </c>
      <c r="F1193" s="60">
        <v>20200</v>
      </c>
      <c r="G1193" s="60">
        <v>14250</v>
      </c>
    </row>
    <row r="1194" spans="1:7" x14ac:dyDescent="0.3">
      <c r="A1194" s="59">
        <v>45424</v>
      </c>
      <c r="B1194" s="55">
        <v>12.4</v>
      </c>
      <c r="C1194" s="55" t="s">
        <v>135</v>
      </c>
      <c r="D1194" s="55" t="s">
        <v>43</v>
      </c>
      <c r="E1194" s="60">
        <v>2800</v>
      </c>
      <c r="F1194" s="60">
        <v>9900</v>
      </c>
      <c r="G1194" s="60">
        <v>7100</v>
      </c>
    </row>
    <row r="1195" spans="1:7" x14ac:dyDescent="0.3">
      <c r="A1195" s="59">
        <v>45424</v>
      </c>
      <c r="B1195" s="55">
        <v>12.4</v>
      </c>
      <c r="C1195" s="55" t="s">
        <v>73</v>
      </c>
      <c r="D1195" s="55" t="s">
        <v>43</v>
      </c>
      <c r="E1195" s="60">
        <v>9000</v>
      </c>
      <c r="F1195" s="60">
        <v>22700</v>
      </c>
      <c r="G1195" s="60">
        <v>13700</v>
      </c>
    </row>
    <row r="1196" spans="1:7" x14ac:dyDescent="0.3">
      <c r="A1196" s="59">
        <v>45424</v>
      </c>
      <c r="B1196" s="55">
        <v>13</v>
      </c>
      <c r="C1196" s="55" t="s">
        <v>40</v>
      </c>
      <c r="D1196" s="55" t="s">
        <v>41</v>
      </c>
      <c r="E1196" s="60">
        <v>1250</v>
      </c>
      <c r="F1196" s="60">
        <v>8200</v>
      </c>
      <c r="G1196" s="60">
        <v>6950</v>
      </c>
    </row>
    <row r="1197" spans="1:7" x14ac:dyDescent="0.3">
      <c r="A1197" s="59">
        <v>45424</v>
      </c>
      <c r="B1197" s="55">
        <v>13</v>
      </c>
      <c r="C1197" s="55" t="s">
        <v>112</v>
      </c>
      <c r="D1197" s="55" t="s">
        <v>43</v>
      </c>
      <c r="E1197" s="60">
        <v>2250</v>
      </c>
      <c r="F1197" s="60">
        <v>10700</v>
      </c>
      <c r="G1197" s="60">
        <v>8450</v>
      </c>
    </row>
    <row r="1198" spans="1:7" x14ac:dyDescent="0.3">
      <c r="A1198" s="59">
        <v>45424</v>
      </c>
      <c r="B1198" s="55">
        <v>13</v>
      </c>
      <c r="C1198" s="55" t="s">
        <v>65</v>
      </c>
      <c r="D1198" s="55" t="s">
        <v>41</v>
      </c>
      <c r="E1198" s="60">
        <v>3600</v>
      </c>
      <c r="F1198" s="60">
        <v>18100</v>
      </c>
      <c r="G1198" s="60">
        <v>14500</v>
      </c>
    </row>
    <row r="1199" spans="1:7" x14ac:dyDescent="0.3">
      <c r="A1199" s="59">
        <v>45424</v>
      </c>
      <c r="B1199" s="55">
        <v>13.1</v>
      </c>
      <c r="C1199" s="55" t="s">
        <v>103</v>
      </c>
      <c r="D1199" s="55" t="s">
        <v>41</v>
      </c>
      <c r="E1199" s="60">
        <v>7800</v>
      </c>
      <c r="F1199" s="60">
        <v>21450</v>
      </c>
      <c r="G1199" s="60">
        <v>13650</v>
      </c>
    </row>
    <row r="1200" spans="1:7" x14ac:dyDescent="0.3">
      <c r="A1200" s="59">
        <v>45424</v>
      </c>
      <c r="B1200" s="55">
        <v>13.1</v>
      </c>
      <c r="C1200" s="55" t="s">
        <v>42</v>
      </c>
      <c r="D1200" s="55" t="s">
        <v>43</v>
      </c>
      <c r="E1200" s="60">
        <v>9250</v>
      </c>
      <c r="F1200" s="60">
        <v>25050</v>
      </c>
      <c r="G1200" s="60">
        <v>15800</v>
      </c>
    </row>
    <row r="1201" spans="1:7" x14ac:dyDescent="0.3">
      <c r="A1201" s="59">
        <v>45424</v>
      </c>
      <c r="B1201" s="55">
        <v>13.1</v>
      </c>
      <c r="C1201" s="55" t="s">
        <v>45</v>
      </c>
      <c r="D1201" s="55" t="s">
        <v>41</v>
      </c>
      <c r="E1201" s="60">
        <v>1750</v>
      </c>
      <c r="F1201" s="60">
        <v>6650</v>
      </c>
      <c r="G1201" s="60">
        <v>4900</v>
      </c>
    </row>
    <row r="1202" spans="1:7" x14ac:dyDescent="0.3">
      <c r="A1202" s="59">
        <v>45424</v>
      </c>
      <c r="B1202" s="55">
        <v>13.2</v>
      </c>
      <c r="C1202" s="55" t="s">
        <v>46</v>
      </c>
      <c r="D1202" s="55" t="s">
        <v>41</v>
      </c>
      <c r="E1202" s="60">
        <v>3750</v>
      </c>
      <c r="F1202" s="60">
        <v>17600</v>
      </c>
      <c r="G1202" s="60">
        <v>13850</v>
      </c>
    </row>
    <row r="1203" spans="1:7" x14ac:dyDescent="0.3">
      <c r="A1203" s="59">
        <v>45424</v>
      </c>
      <c r="B1203" s="55">
        <v>13.3</v>
      </c>
      <c r="C1203" s="55" t="s">
        <v>44</v>
      </c>
      <c r="D1203" s="55" t="s">
        <v>41</v>
      </c>
      <c r="E1203" s="60">
        <v>2400</v>
      </c>
      <c r="F1203" s="60">
        <v>8000</v>
      </c>
      <c r="G1203" s="60">
        <v>5600</v>
      </c>
    </row>
    <row r="1204" spans="1:7" x14ac:dyDescent="0.3">
      <c r="A1204" s="59">
        <v>45424</v>
      </c>
      <c r="B1204" s="55">
        <v>13.3</v>
      </c>
      <c r="C1204" s="55" t="s">
        <v>106</v>
      </c>
      <c r="D1204" s="55" t="s">
        <v>41</v>
      </c>
      <c r="E1204" s="60">
        <v>10900</v>
      </c>
      <c r="F1204" s="60">
        <v>25550</v>
      </c>
      <c r="G1204" s="60">
        <v>14650</v>
      </c>
    </row>
    <row r="1205" spans="1:7" x14ac:dyDescent="0.3">
      <c r="A1205" s="59">
        <v>45424</v>
      </c>
      <c r="B1205" s="55">
        <v>13.3</v>
      </c>
      <c r="C1205" s="55" t="s">
        <v>50</v>
      </c>
      <c r="D1205" s="55" t="s">
        <v>43</v>
      </c>
      <c r="E1205" s="60">
        <v>5350</v>
      </c>
      <c r="F1205" s="60">
        <v>19300</v>
      </c>
      <c r="G1205" s="60">
        <v>13950</v>
      </c>
    </row>
    <row r="1206" spans="1:7" x14ac:dyDescent="0.3">
      <c r="A1206" s="59">
        <v>45424</v>
      </c>
      <c r="B1206" s="55">
        <v>13.3</v>
      </c>
      <c r="C1206" s="55" t="s">
        <v>68</v>
      </c>
      <c r="D1206" s="55" t="s">
        <v>41</v>
      </c>
      <c r="E1206" s="60">
        <v>4050</v>
      </c>
      <c r="F1206" s="60">
        <v>23550</v>
      </c>
      <c r="G1206" s="60">
        <v>19500</v>
      </c>
    </row>
    <row r="1207" spans="1:7" x14ac:dyDescent="0.3">
      <c r="A1207" s="59">
        <v>45424</v>
      </c>
      <c r="B1207" s="55">
        <v>13.4</v>
      </c>
      <c r="C1207" s="55" t="s">
        <v>69</v>
      </c>
      <c r="D1207" s="55" t="s">
        <v>43</v>
      </c>
      <c r="E1207" s="60">
        <v>10250</v>
      </c>
      <c r="F1207" s="60">
        <v>25850</v>
      </c>
      <c r="G1207" s="60">
        <v>15600</v>
      </c>
    </row>
    <row r="1208" spans="1:7" x14ac:dyDescent="0.3">
      <c r="A1208" s="59">
        <v>45424</v>
      </c>
      <c r="B1208" s="55">
        <v>13.4</v>
      </c>
      <c r="C1208" s="55" t="s">
        <v>51</v>
      </c>
      <c r="D1208" s="55" t="s">
        <v>48</v>
      </c>
      <c r="E1208" s="60">
        <v>4350</v>
      </c>
      <c r="F1208" s="60">
        <v>16550</v>
      </c>
      <c r="G1208" s="60">
        <v>12200</v>
      </c>
    </row>
    <row r="1209" spans="1:7" x14ac:dyDescent="0.3">
      <c r="A1209" s="59">
        <v>45424</v>
      </c>
      <c r="B1209" s="55">
        <v>13.5</v>
      </c>
      <c r="C1209" s="55" t="s">
        <v>40</v>
      </c>
      <c r="D1209" s="55" t="s">
        <v>41</v>
      </c>
      <c r="E1209" s="60">
        <v>2700</v>
      </c>
      <c r="F1209" s="60">
        <v>9700</v>
      </c>
      <c r="G1209" s="60">
        <v>7000</v>
      </c>
    </row>
    <row r="1210" spans="1:7" x14ac:dyDescent="0.3">
      <c r="A1210" s="59">
        <v>45424</v>
      </c>
      <c r="B1210" s="55">
        <v>13.5</v>
      </c>
      <c r="C1210" s="55" t="s">
        <v>116</v>
      </c>
      <c r="D1210" s="55" t="s">
        <v>48</v>
      </c>
      <c r="E1210" s="60">
        <v>2050</v>
      </c>
      <c r="F1210" s="60">
        <v>14100</v>
      </c>
      <c r="G1210" s="60">
        <v>12050</v>
      </c>
    </row>
    <row r="1211" spans="1:7" x14ac:dyDescent="0.3">
      <c r="A1211" s="59">
        <v>45424</v>
      </c>
      <c r="B1211" s="55">
        <v>13.5</v>
      </c>
      <c r="C1211" s="55" t="s">
        <v>98</v>
      </c>
      <c r="D1211" s="55" t="s">
        <v>43</v>
      </c>
      <c r="E1211" s="60">
        <v>8550</v>
      </c>
      <c r="F1211" s="60">
        <v>22150</v>
      </c>
      <c r="G1211" s="60">
        <v>13600</v>
      </c>
    </row>
    <row r="1212" spans="1:7" x14ac:dyDescent="0.3">
      <c r="A1212" s="59">
        <v>45424</v>
      </c>
      <c r="B1212" s="55">
        <v>13.5</v>
      </c>
      <c r="C1212" s="55" t="s">
        <v>49</v>
      </c>
      <c r="D1212" s="55" t="s">
        <v>41</v>
      </c>
      <c r="E1212" s="60">
        <v>3100</v>
      </c>
      <c r="F1212" s="60">
        <v>13800</v>
      </c>
      <c r="G1212" s="60">
        <v>10700</v>
      </c>
    </row>
    <row r="1213" spans="1:7" x14ac:dyDescent="0.3">
      <c r="A1213" s="59">
        <v>45424</v>
      </c>
      <c r="B1213" s="55">
        <v>14</v>
      </c>
      <c r="C1213" s="55" t="s">
        <v>45</v>
      </c>
      <c r="D1213" s="55" t="s">
        <v>41</v>
      </c>
      <c r="E1213" s="60">
        <v>1950</v>
      </c>
      <c r="F1213" s="60">
        <v>6800</v>
      </c>
      <c r="G1213" s="60">
        <v>4850</v>
      </c>
    </row>
    <row r="1214" spans="1:7" x14ac:dyDescent="0.3">
      <c r="A1214" s="59">
        <v>45424</v>
      </c>
      <c r="B1214" s="55">
        <v>14.1</v>
      </c>
      <c r="C1214" s="55" t="s">
        <v>60</v>
      </c>
      <c r="D1214" s="55" t="s">
        <v>41</v>
      </c>
      <c r="E1214" s="60">
        <v>3800</v>
      </c>
      <c r="F1214" s="60">
        <v>17700</v>
      </c>
      <c r="G1214" s="60">
        <v>13900</v>
      </c>
    </row>
    <row r="1215" spans="1:7" x14ac:dyDescent="0.3">
      <c r="A1215" s="59">
        <v>45424</v>
      </c>
      <c r="B1215" s="55">
        <v>14.1</v>
      </c>
      <c r="C1215" s="55" t="s">
        <v>58</v>
      </c>
      <c r="D1215" s="55" t="s">
        <v>41</v>
      </c>
      <c r="E1215" s="60">
        <v>4450</v>
      </c>
      <c r="F1215" s="60">
        <v>18600</v>
      </c>
      <c r="G1215" s="60">
        <v>14150</v>
      </c>
    </row>
    <row r="1216" spans="1:7" x14ac:dyDescent="0.3">
      <c r="A1216" s="59">
        <v>45424</v>
      </c>
      <c r="B1216" s="55">
        <v>14.1</v>
      </c>
      <c r="C1216" s="55" t="s">
        <v>107</v>
      </c>
      <c r="D1216" s="55" t="s">
        <v>41</v>
      </c>
      <c r="E1216" s="60">
        <v>4550</v>
      </c>
      <c r="F1216" s="60">
        <v>18400</v>
      </c>
      <c r="G1216" s="60">
        <v>13850</v>
      </c>
    </row>
    <row r="1217" spans="1:7" x14ac:dyDescent="0.3">
      <c r="A1217" s="59">
        <v>45424</v>
      </c>
      <c r="B1217" s="55">
        <v>14.3</v>
      </c>
      <c r="C1217" s="55" t="s">
        <v>104</v>
      </c>
      <c r="D1217" s="55" t="s">
        <v>43</v>
      </c>
      <c r="E1217" s="60">
        <v>3450</v>
      </c>
      <c r="F1217" s="60">
        <v>17350</v>
      </c>
      <c r="G1217" s="60">
        <v>13900</v>
      </c>
    </row>
    <row r="1218" spans="1:7" x14ac:dyDescent="0.3">
      <c r="A1218" s="59">
        <v>45424</v>
      </c>
      <c r="B1218" s="55">
        <v>14.3</v>
      </c>
      <c r="C1218" s="55" t="s">
        <v>47</v>
      </c>
      <c r="D1218" s="55" t="s">
        <v>41</v>
      </c>
      <c r="E1218" s="60">
        <v>3500</v>
      </c>
      <c r="F1218" s="60">
        <v>12650</v>
      </c>
      <c r="G1218" s="60">
        <v>9150</v>
      </c>
    </row>
    <row r="1219" spans="1:7" x14ac:dyDescent="0.3">
      <c r="A1219" s="59">
        <v>45424</v>
      </c>
      <c r="B1219" s="55">
        <v>14.4</v>
      </c>
      <c r="C1219" s="55" t="s">
        <v>44</v>
      </c>
      <c r="D1219" s="55" t="s">
        <v>41</v>
      </c>
      <c r="E1219" s="60">
        <v>4000</v>
      </c>
      <c r="F1219" s="60">
        <v>9350</v>
      </c>
      <c r="G1219" s="60">
        <v>5350</v>
      </c>
    </row>
    <row r="1220" spans="1:7" x14ac:dyDescent="0.3">
      <c r="A1220" s="59">
        <v>45424</v>
      </c>
      <c r="B1220" s="55">
        <v>15</v>
      </c>
      <c r="C1220" s="55" t="s">
        <v>147</v>
      </c>
      <c r="D1220" s="55" t="s">
        <v>43</v>
      </c>
      <c r="E1220" s="60">
        <v>8350</v>
      </c>
      <c r="F1220" s="60">
        <v>24300</v>
      </c>
      <c r="G1220" s="60">
        <v>15950</v>
      </c>
    </row>
    <row r="1221" spans="1:7" x14ac:dyDescent="0.3">
      <c r="A1221" s="59">
        <v>45424</v>
      </c>
      <c r="B1221" s="55">
        <v>15</v>
      </c>
      <c r="C1221" s="55" t="s">
        <v>56</v>
      </c>
      <c r="D1221" s="55" t="s">
        <v>41</v>
      </c>
      <c r="E1221" s="60">
        <v>3250</v>
      </c>
      <c r="F1221" s="60">
        <v>9400</v>
      </c>
      <c r="G1221" s="60">
        <v>6150</v>
      </c>
    </row>
    <row r="1222" spans="1:7" x14ac:dyDescent="0.3">
      <c r="A1222" s="59">
        <v>45424</v>
      </c>
      <c r="B1222" s="55">
        <v>15.1</v>
      </c>
      <c r="C1222" s="55" t="s">
        <v>74</v>
      </c>
      <c r="D1222" s="55" t="s">
        <v>41</v>
      </c>
      <c r="E1222" s="60">
        <v>2650</v>
      </c>
      <c r="F1222" s="60">
        <v>12100</v>
      </c>
      <c r="G1222" s="60">
        <v>9450</v>
      </c>
    </row>
    <row r="1223" spans="1:7" x14ac:dyDescent="0.3">
      <c r="A1223" s="59">
        <v>45424</v>
      </c>
      <c r="B1223" s="55">
        <v>15.1</v>
      </c>
      <c r="C1223" s="55" t="s">
        <v>57</v>
      </c>
      <c r="D1223" s="55" t="s">
        <v>41</v>
      </c>
      <c r="E1223" s="60">
        <v>4250</v>
      </c>
      <c r="F1223" s="60">
        <v>17950</v>
      </c>
      <c r="G1223" s="60">
        <v>13700</v>
      </c>
    </row>
    <row r="1224" spans="1:7" x14ac:dyDescent="0.3">
      <c r="A1224" s="59">
        <v>45424</v>
      </c>
      <c r="B1224" s="55">
        <v>15.2</v>
      </c>
      <c r="C1224" s="55" t="s">
        <v>40</v>
      </c>
      <c r="D1224" s="55" t="s">
        <v>41</v>
      </c>
      <c r="E1224" s="60">
        <v>2950</v>
      </c>
      <c r="F1224" s="60">
        <v>10100</v>
      </c>
      <c r="G1224" s="60">
        <v>7150</v>
      </c>
    </row>
    <row r="1225" spans="1:7" x14ac:dyDescent="0.3">
      <c r="A1225" s="59">
        <v>45424</v>
      </c>
      <c r="B1225" s="55">
        <v>15.3</v>
      </c>
      <c r="C1225" s="55" t="s">
        <v>66</v>
      </c>
      <c r="D1225" s="55" t="s">
        <v>41</v>
      </c>
      <c r="E1225" s="60">
        <v>10950</v>
      </c>
      <c r="F1225" s="60">
        <v>27600</v>
      </c>
      <c r="G1225" s="60">
        <v>16650</v>
      </c>
    </row>
    <row r="1226" spans="1:7" x14ac:dyDescent="0.3">
      <c r="A1226" s="59">
        <v>45424</v>
      </c>
      <c r="B1226" s="55">
        <v>15.4</v>
      </c>
      <c r="C1226" s="55" t="s">
        <v>95</v>
      </c>
      <c r="D1226" s="55" t="s">
        <v>41</v>
      </c>
      <c r="E1226" s="60">
        <v>6100</v>
      </c>
      <c r="F1226" s="60">
        <v>19850</v>
      </c>
      <c r="G1226" s="60">
        <v>13750</v>
      </c>
    </row>
    <row r="1227" spans="1:7" x14ac:dyDescent="0.3">
      <c r="A1227" s="59">
        <v>45424</v>
      </c>
      <c r="B1227" s="55">
        <v>16</v>
      </c>
      <c r="C1227" s="55" t="s">
        <v>45</v>
      </c>
      <c r="D1227" s="55" t="s">
        <v>41</v>
      </c>
      <c r="E1227" s="60">
        <v>2400</v>
      </c>
      <c r="F1227" s="60">
        <v>7550</v>
      </c>
      <c r="G1227" s="60">
        <v>5150</v>
      </c>
    </row>
    <row r="1228" spans="1:7" x14ac:dyDescent="0.3">
      <c r="A1228" s="59">
        <v>45424</v>
      </c>
      <c r="B1228" s="55">
        <v>16</v>
      </c>
      <c r="C1228" s="55" t="s">
        <v>44</v>
      </c>
      <c r="D1228" s="55" t="s">
        <v>41</v>
      </c>
      <c r="E1228" s="60">
        <v>2100</v>
      </c>
      <c r="F1228" s="60">
        <v>7200</v>
      </c>
      <c r="G1228" s="60">
        <v>5100</v>
      </c>
    </row>
    <row r="1229" spans="1:7" x14ac:dyDescent="0.3">
      <c r="A1229" s="59">
        <v>45424</v>
      </c>
      <c r="B1229" s="55">
        <v>16.100000000000001</v>
      </c>
      <c r="C1229" s="55" t="s">
        <v>47</v>
      </c>
      <c r="D1229" s="55" t="s">
        <v>41</v>
      </c>
      <c r="E1229" s="60">
        <v>4800</v>
      </c>
      <c r="F1229" s="60">
        <v>13900</v>
      </c>
      <c r="G1229" s="60">
        <v>9100</v>
      </c>
    </row>
    <row r="1230" spans="1:7" x14ac:dyDescent="0.3">
      <c r="A1230" s="59">
        <v>45424</v>
      </c>
      <c r="B1230" s="55">
        <v>16.100000000000001</v>
      </c>
      <c r="C1230" s="55" t="s">
        <v>99</v>
      </c>
      <c r="D1230" s="55" t="s">
        <v>43</v>
      </c>
      <c r="E1230" s="60">
        <v>2700</v>
      </c>
      <c r="F1230" s="60">
        <v>15150</v>
      </c>
      <c r="G1230" s="60">
        <v>12450</v>
      </c>
    </row>
    <row r="1231" spans="1:7" x14ac:dyDescent="0.3">
      <c r="A1231" s="59">
        <v>45424</v>
      </c>
      <c r="B1231" s="55">
        <v>16.100000000000001</v>
      </c>
      <c r="C1231" s="55" t="s">
        <v>70</v>
      </c>
      <c r="D1231" s="55" t="s">
        <v>41</v>
      </c>
      <c r="E1231" s="60">
        <v>6500</v>
      </c>
      <c r="F1231" s="60">
        <v>21150</v>
      </c>
      <c r="G1231" s="60">
        <v>14650</v>
      </c>
    </row>
    <row r="1232" spans="1:7" x14ac:dyDescent="0.3">
      <c r="A1232" s="59">
        <v>45424</v>
      </c>
      <c r="B1232" s="55">
        <v>16.2</v>
      </c>
      <c r="C1232" s="55" t="s">
        <v>72</v>
      </c>
      <c r="D1232" s="55" t="s">
        <v>41</v>
      </c>
      <c r="E1232" s="60">
        <v>2350</v>
      </c>
      <c r="F1232" s="60">
        <v>16250</v>
      </c>
      <c r="G1232" s="60">
        <v>13900</v>
      </c>
    </row>
    <row r="1233" spans="1:7" x14ac:dyDescent="0.3">
      <c r="A1233" s="59">
        <v>45424</v>
      </c>
      <c r="B1233" s="55">
        <v>16.2</v>
      </c>
      <c r="C1233" s="55" t="s">
        <v>65</v>
      </c>
      <c r="D1233" s="55" t="s">
        <v>41</v>
      </c>
      <c r="E1233" s="60">
        <v>3000</v>
      </c>
      <c r="F1233" s="60">
        <v>17500</v>
      </c>
      <c r="G1233" s="60">
        <v>14500</v>
      </c>
    </row>
    <row r="1234" spans="1:7" x14ac:dyDescent="0.3">
      <c r="A1234" s="59">
        <v>45424</v>
      </c>
      <c r="B1234" s="55">
        <v>16.3</v>
      </c>
      <c r="C1234" s="55" t="s">
        <v>49</v>
      </c>
      <c r="D1234" s="55" t="s">
        <v>41</v>
      </c>
      <c r="E1234" s="60">
        <v>9900</v>
      </c>
      <c r="F1234" s="60">
        <v>21350</v>
      </c>
      <c r="G1234" s="60">
        <v>11450</v>
      </c>
    </row>
    <row r="1235" spans="1:7" x14ac:dyDescent="0.3">
      <c r="A1235" s="59">
        <v>45424</v>
      </c>
      <c r="B1235" s="55">
        <v>16.399999999999999</v>
      </c>
      <c r="C1235" s="55" t="s">
        <v>52</v>
      </c>
      <c r="D1235" s="55" t="s">
        <v>41</v>
      </c>
      <c r="E1235" s="60">
        <v>6750</v>
      </c>
      <c r="F1235" s="60">
        <v>20550</v>
      </c>
      <c r="G1235" s="60">
        <v>13800</v>
      </c>
    </row>
    <row r="1236" spans="1:7" x14ac:dyDescent="0.3">
      <c r="A1236" s="59">
        <v>45424</v>
      </c>
      <c r="B1236" s="55">
        <v>17.399999999999999</v>
      </c>
      <c r="C1236" s="55" t="s">
        <v>74</v>
      </c>
      <c r="D1236" s="55" t="s">
        <v>41</v>
      </c>
      <c r="E1236" s="60">
        <v>2400</v>
      </c>
      <c r="F1236" s="60">
        <v>11850</v>
      </c>
      <c r="G1236" s="60">
        <v>9450</v>
      </c>
    </row>
    <row r="1237" spans="1:7" x14ac:dyDescent="0.3">
      <c r="A1237" s="59">
        <v>45424</v>
      </c>
      <c r="B1237" s="55">
        <v>17.5</v>
      </c>
      <c r="C1237" s="55" t="s">
        <v>56</v>
      </c>
      <c r="D1237" s="55" t="s">
        <v>41</v>
      </c>
      <c r="E1237" s="60">
        <v>2250</v>
      </c>
      <c r="F1237" s="60">
        <v>8400</v>
      </c>
      <c r="G1237" s="60">
        <v>6150</v>
      </c>
    </row>
    <row r="1238" spans="1:7" x14ac:dyDescent="0.3">
      <c r="A1238" s="59">
        <v>45424</v>
      </c>
      <c r="B1238" s="55">
        <v>18</v>
      </c>
      <c r="C1238" s="55" t="s">
        <v>62</v>
      </c>
      <c r="D1238" s="55" t="s">
        <v>41</v>
      </c>
      <c r="E1238" s="60">
        <v>8850</v>
      </c>
      <c r="F1238" s="60">
        <v>22600</v>
      </c>
      <c r="G1238" s="60">
        <v>13750</v>
      </c>
    </row>
    <row r="1239" spans="1:7" x14ac:dyDescent="0.3">
      <c r="A1239" s="59">
        <v>45424</v>
      </c>
      <c r="B1239" s="55">
        <v>20</v>
      </c>
      <c r="C1239" s="55" t="s">
        <v>114</v>
      </c>
      <c r="D1239" s="55" t="s">
        <v>43</v>
      </c>
      <c r="E1239" s="60">
        <v>7900</v>
      </c>
      <c r="F1239" s="60">
        <v>23500</v>
      </c>
      <c r="G1239" s="60">
        <v>15600</v>
      </c>
    </row>
    <row r="1240" spans="1:7" x14ac:dyDescent="0.3">
      <c r="A1240" s="59">
        <v>45424</v>
      </c>
      <c r="B1240" s="55">
        <v>20.2</v>
      </c>
      <c r="C1240" s="55" t="s">
        <v>66</v>
      </c>
      <c r="D1240" s="55" t="s">
        <v>41</v>
      </c>
      <c r="E1240" s="60">
        <v>7500</v>
      </c>
      <c r="F1240" s="60">
        <v>24150</v>
      </c>
      <c r="G1240" s="60">
        <v>16650</v>
      </c>
    </row>
    <row r="1241" spans="1:7" x14ac:dyDescent="0.3">
      <c r="A1241" s="59">
        <v>45425</v>
      </c>
      <c r="B1241" s="55">
        <v>7.03</v>
      </c>
      <c r="C1241" s="55" t="s">
        <v>40</v>
      </c>
      <c r="D1241" s="55" t="s">
        <v>41</v>
      </c>
      <c r="E1241" s="60">
        <v>1450</v>
      </c>
      <c r="F1241" s="60">
        <v>8450</v>
      </c>
      <c r="G1241" s="60">
        <v>7000</v>
      </c>
    </row>
    <row r="1242" spans="1:7" x14ac:dyDescent="0.3">
      <c r="A1242" s="59">
        <v>45425</v>
      </c>
      <c r="B1242" s="55">
        <v>7.52</v>
      </c>
      <c r="C1242" s="55" t="s">
        <v>49</v>
      </c>
      <c r="D1242" s="55" t="s">
        <v>41</v>
      </c>
      <c r="E1242" s="60">
        <v>8000</v>
      </c>
      <c r="F1242" s="60">
        <v>20350</v>
      </c>
      <c r="G1242" s="60">
        <v>12350</v>
      </c>
    </row>
    <row r="1243" spans="1:7" x14ac:dyDescent="0.3">
      <c r="A1243" s="59">
        <v>45425</v>
      </c>
      <c r="B1243" s="55">
        <v>8.15</v>
      </c>
      <c r="C1243" s="55" t="s">
        <v>47</v>
      </c>
      <c r="D1243" s="55" t="s">
        <v>41</v>
      </c>
      <c r="E1243" s="60">
        <v>2500</v>
      </c>
      <c r="F1243" s="60">
        <v>11450</v>
      </c>
      <c r="G1243" s="60">
        <v>8950</v>
      </c>
    </row>
    <row r="1244" spans="1:7" x14ac:dyDescent="0.3">
      <c r="A1244" s="59">
        <v>45425</v>
      </c>
      <c r="B1244" s="55">
        <v>8.4</v>
      </c>
      <c r="C1244" s="55" t="s">
        <v>97</v>
      </c>
      <c r="D1244" s="55" t="s">
        <v>43</v>
      </c>
      <c r="E1244" s="60">
        <v>1000</v>
      </c>
      <c r="F1244" s="60">
        <v>6550</v>
      </c>
      <c r="G1244" s="60">
        <v>5550</v>
      </c>
    </row>
    <row r="1245" spans="1:7" x14ac:dyDescent="0.3">
      <c r="A1245" s="59">
        <v>45425</v>
      </c>
      <c r="B1245" s="55">
        <v>8.5</v>
      </c>
      <c r="C1245" s="55" t="s">
        <v>87</v>
      </c>
      <c r="D1245" s="55" t="s">
        <v>43</v>
      </c>
      <c r="E1245" s="60">
        <v>1650</v>
      </c>
      <c r="F1245" s="60">
        <v>8550</v>
      </c>
      <c r="G1245" s="60">
        <v>6900</v>
      </c>
    </row>
    <row r="1246" spans="1:7" x14ac:dyDescent="0.3">
      <c r="A1246" s="59">
        <v>45425</v>
      </c>
      <c r="B1246" s="55">
        <v>9</v>
      </c>
      <c r="C1246" s="55" t="s">
        <v>40</v>
      </c>
      <c r="D1246" s="55" t="s">
        <v>41</v>
      </c>
      <c r="E1246" s="60">
        <v>1200</v>
      </c>
      <c r="F1246" s="60">
        <v>8300</v>
      </c>
      <c r="G1246" s="60">
        <v>7100</v>
      </c>
    </row>
    <row r="1247" spans="1:7" x14ac:dyDescent="0.3">
      <c r="A1247" s="59">
        <v>45425</v>
      </c>
      <c r="B1247" s="55">
        <v>9.02</v>
      </c>
      <c r="C1247" s="55" t="s">
        <v>108</v>
      </c>
      <c r="D1247" s="55" t="s">
        <v>41</v>
      </c>
      <c r="E1247" s="60">
        <v>7200</v>
      </c>
      <c r="F1247" s="60">
        <v>21450</v>
      </c>
      <c r="G1247" s="60">
        <v>14250</v>
      </c>
    </row>
    <row r="1248" spans="1:7" x14ac:dyDescent="0.3">
      <c r="A1248" s="59">
        <v>45425</v>
      </c>
      <c r="B1248" s="55">
        <v>9.1999999999999993</v>
      </c>
      <c r="C1248" s="55" t="s">
        <v>147</v>
      </c>
      <c r="D1248" s="55" t="s">
        <v>43</v>
      </c>
      <c r="E1248" s="60">
        <v>10300</v>
      </c>
      <c r="F1248" s="60">
        <v>26250</v>
      </c>
      <c r="G1248" s="60">
        <v>15950</v>
      </c>
    </row>
    <row r="1249" spans="1:7" x14ac:dyDescent="0.3">
      <c r="A1249" s="59">
        <v>45425</v>
      </c>
      <c r="B1249" s="55">
        <v>9.2200000000000006</v>
      </c>
      <c r="C1249" s="55" t="s">
        <v>44</v>
      </c>
      <c r="D1249" s="55" t="s">
        <v>41</v>
      </c>
      <c r="E1249" s="60">
        <v>1150</v>
      </c>
      <c r="F1249" s="60">
        <v>6100</v>
      </c>
      <c r="G1249" s="60">
        <v>4950</v>
      </c>
    </row>
    <row r="1250" spans="1:7" x14ac:dyDescent="0.3">
      <c r="A1250" s="59">
        <v>45425</v>
      </c>
      <c r="B1250" s="55">
        <v>9.3000000000000007</v>
      </c>
      <c r="C1250" s="55" t="s">
        <v>46</v>
      </c>
      <c r="D1250" s="55" t="s">
        <v>41</v>
      </c>
      <c r="E1250" s="60">
        <v>8150</v>
      </c>
      <c r="F1250" s="60">
        <v>22000</v>
      </c>
      <c r="G1250" s="60">
        <v>13850</v>
      </c>
    </row>
    <row r="1251" spans="1:7" x14ac:dyDescent="0.3">
      <c r="A1251" s="59">
        <v>45425</v>
      </c>
      <c r="B1251" s="55">
        <v>9.5</v>
      </c>
      <c r="C1251" s="55" t="s">
        <v>45</v>
      </c>
      <c r="D1251" s="55" t="s">
        <v>41</v>
      </c>
      <c r="E1251" s="60">
        <v>3350</v>
      </c>
      <c r="F1251" s="60">
        <v>8500</v>
      </c>
      <c r="G1251" s="60">
        <v>5150</v>
      </c>
    </row>
    <row r="1252" spans="1:7" x14ac:dyDescent="0.3">
      <c r="A1252" s="59">
        <v>45425</v>
      </c>
      <c r="B1252" s="55">
        <v>9.52</v>
      </c>
      <c r="C1252" s="55" t="s">
        <v>106</v>
      </c>
      <c r="D1252" s="55" t="s">
        <v>41</v>
      </c>
      <c r="E1252" s="60">
        <v>10700</v>
      </c>
      <c r="F1252" s="60">
        <v>25300</v>
      </c>
      <c r="G1252" s="60">
        <v>14600</v>
      </c>
    </row>
    <row r="1253" spans="1:7" x14ac:dyDescent="0.3">
      <c r="A1253" s="59">
        <v>45425</v>
      </c>
      <c r="B1253" s="55">
        <v>9.5399999999999991</v>
      </c>
      <c r="C1253" s="55" t="s">
        <v>56</v>
      </c>
      <c r="D1253" s="55" t="s">
        <v>41</v>
      </c>
      <c r="E1253" s="60">
        <v>3000</v>
      </c>
      <c r="F1253" s="60">
        <v>9050</v>
      </c>
      <c r="G1253" s="60">
        <v>6050</v>
      </c>
    </row>
    <row r="1254" spans="1:7" x14ac:dyDescent="0.3">
      <c r="A1254" s="59">
        <v>45425</v>
      </c>
      <c r="B1254" s="55">
        <v>9.5500000000000007</v>
      </c>
      <c r="C1254" s="55" t="s">
        <v>72</v>
      </c>
      <c r="D1254" s="55" t="s">
        <v>41</v>
      </c>
      <c r="E1254" s="60">
        <v>8800</v>
      </c>
      <c r="F1254" s="60">
        <v>22650</v>
      </c>
      <c r="G1254" s="60">
        <v>13850</v>
      </c>
    </row>
    <row r="1255" spans="1:7" x14ac:dyDescent="0.3">
      <c r="A1255" s="59">
        <v>45425</v>
      </c>
      <c r="B1255" s="55">
        <v>9.57</v>
      </c>
      <c r="C1255" s="55" t="s">
        <v>116</v>
      </c>
      <c r="D1255" s="55" t="s">
        <v>48</v>
      </c>
      <c r="E1255" s="60">
        <v>9300</v>
      </c>
      <c r="F1255" s="60">
        <v>21400</v>
      </c>
      <c r="G1255" s="60">
        <v>12100</v>
      </c>
    </row>
    <row r="1256" spans="1:7" x14ac:dyDescent="0.3">
      <c r="A1256" s="59">
        <v>45425</v>
      </c>
      <c r="B1256" s="55">
        <v>10</v>
      </c>
      <c r="C1256" s="55" t="s">
        <v>85</v>
      </c>
      <c r="D1256" s="55" t="s">
        <v>43</v>
      </c>
      <c r="E1256" s="60">
        <v>8500</v>
      </c>
      <c r="F1256" s="60">
        <v>20700</v>
      </c>
      <c r="G1256" s="60">
        <v>12200</v>
      </c>
    </row>
    <row r="1257" spans="1:7" x14ac:dyDescent="0.3">
      <c r="A1257" s="59">
        <v>45425</v>
      </c>
      <c r="B1257" s="55">
        <v>10.02</v>
      </c>
      <c r="C1257" s="55" t="s">
        <v>50</v>
      </c>
      <c r="D1257" s="55" t="s">
        <v>43</v>
      </c>
      <c r="E1257" s="60">
        <v>7450</v>
      </c>
      <c r="F1257" s="60">
        <v>21350</v>
      </c>
      <c r="G1257" s="60">
        <v>13900</v>
      </c>
    </row>
    <row r="1258" spans="1:7" x14ac:dyDescent="0.3">
      <c r="A1258" s="59">
        <v>45425</v>
      </c>
      <c r="B1258" s="55">
        <v>10.029999999999999</v>
      </c>
      <c r="C1258" s="55" t="s">
        <v>135</v>
      </c>
      <c r="D1258" s="55" t="s">
        <v>43</v>
      </c>
      <c r="E1258" s="60">
        <v>2600</v>
      </c>
      <c r="F1258" s="60">
        <v>9650</v>
      </c>
      <c r="G1258" s="60">
        <v>7050</v>
      </c>
    </row>
    <row r="1259" spans="1:7" x14ac:dyDescent="0.3">
      <c r="A1259" s="59">
        <v>45425</v>
      </c>
      <c r="B1259" s="55">
        <v>10.050000000000001</v>
      </c>
      <c r="C1259" s="55" t="s">
        <v>97</v>
      </c>
      <c r="D1259" s="55" t="s">
        <v>43</v>
      </c>
      <c r="E1259" s="60">
        <v>750</v>
      </c>
      <c r="F1259" s="60">
        <v>6300</v>
      </c>
      <c r="G1259" s="60">
        <v>5550</v>
      </c>
    </row>
    <row r="1260" spans="1:7" x14ac:dyDescent="0.3">
      <c r="A1260" s="59">
        <v>45425</v>
      </c>
      <c r="B1260" s="55">
        <v>10.07</v>
      </c>
      <c r="C1260" s="55" t="s">
        <v>117</v>
      </c>
      <c r="D1260" s="55" t="s">
        <v>43</v>
      </c>
      <c r="E1260" s="60">
        <v>1150</v>
      </c>
      <c r="F1260" s="60">
        <v>16800</v>
      </c>
      <c r="G1260" s="60">
        <v>15650</v>
      </c>
    </row>
    <row r="1261" spans="1:7" x14ac:dyDescent="0.3">
      <c r="A1261" s="59">
        <v>45425</v>
      </c>
      <c r="B1261" s="55">
        <v>10.09</v>
      </c>
      <c r="C1261" s="55" t="s">
        <v>104</v>
      </c>
      <c r="D1261" s="55" t="s">
        <v>43</v>
      </c>
      <c r="E1261" s="60">
        <v>7800</v>
      </c>
      <c r="F1261" s="60">
        <v>21750</v>
      </c>
      <c r="G1261" s="60">
        <v>13950</v>
      </c>
    </row>
    <row r="1262" spans="1:7" x14ac:dyDescent="0.3">
      <c r="A1262" s="59">
        <v>45425</v>
      </c>
      <c r="B1262" s="55">
        <v>10.119999999999999</v>
      </c>
      <c r="C1262" s="55" t="s">
        <v>40</v>
      </c>
      <c r="D1262" s="55" t="s">
        <v>41</v>
      </c>
      <c r="E1262" s="60">
        <v>1650</v>
      </c>
      <c r="F1262" s="60">
        <v>8800</v>
      </c>
      <c r="G1262" s="60">
        <v>7150</v>
      </c>
    </row>
    <row r="1263" spans="1:7" x14ac:dyDescent="0.3">
      <c r="A1263" s="59">
        <v>45425</v>
      </c>
      <c r="B1263" s="55">
        <v>10.16</v>
      </c>
      <c r="C1263" s="55" t="s">
        <v>53</v>
      </c>
      <c r="D1263" s="55" t="s">
        <v>43</v>
      </c>
      <c r="E1263" s="60">
        <v>6950</v>
      </c>
      <c r="F1263" s="60">
        <v>19400</v>
      </c>
      <c r="G1263" s="60">
        <v>12450</v>
      </c>
    </row>
    <row r="1264" spans="1:7" x14ac:dyDescent="0.3">
      <c r="A1264" s="59">
        <v>45425</v>
      </c>
      <c r="B1264" s="55">
        <v>10.17</v>
      </c>
      <c r="C1264" s="55" t="s">
        <v>60</v>
      </c>
      <c r="D1264" s="55" t="s">
        <v>41</v>
      </c>
      <c r="E1264" s="60">
        <v>8850</v>
      </c>
      <c r="F1264" s="60">
        <v>22750</v>
      </c>
      <c r="G1264" s="60">
        <v>13900</v>
      </c>
    </row>
    <row r="1265" spans="1:7" x14ac:dyDescent="0.3">
      <c r="A1265" s="59">
        <v>45425</v>
      </c>
      <c r="B1265" s="55">
        <v>10.19</v>
      </c>
      <c r="C1265" s="55" t="s">
        <v>84</v>
      </c>
      <c r="D1265" s="55" t="s">
        <v>43</v>
      </c>
      <c r="E1265" s="60">
        <v>8250</v>
      </c>
      <c r="F1265" s="60">
        <v>21800</v>
      </c>
      <c r="G1265" s="60">
        <v>13550</v>
      </c>
    </row>
    <row r="1266" spans="1:7" x14ac:dyDescent="0.3">
      <c r="A1266" s="59">
        <v>45425</v>
      </c>
      <c r="B1266" s="55">
        <v>10.199999999999999</v>
      </c>
      <c r="C1266" s="55" t="s">
        <v>44</v>
      </c>
      <c r="D1266" s="55" t="s">
        <v>41</v>
      </c>
      <c r="E1266" s="60">
        <v>1750</v>
      </c>
      <c r="F1266" s="60">
        <v>6600</v>
      </c>
      <c r="G1266" s="60">
        <v>4850</v>
      </c>
    </row>
    <row r="1267" spans="1:7" x14ac:dyDescent="0.3">
      <c r="A1267" s="59">
        <v>45425</v>
      </c>
      <c r="B1267" s="55">
        <v>10.4</v>
      </c>
      <c r="C1267" s="55" t="s">
        <v>75</v>
      </c>
      <c r="D1267" s="55" t="s">
        <v>43</v>
      </c>
      <c r="E1267" s="60">
        <v>9500</v>
      </c>
      <c r="F1267" s="60">
        <v>23200</v>
      </c>
      <c r="G1267" s="60">
        <v>13700</v>
      </c>
    </row>
    <row r="1268" spans="1:7" x14ac:dyDescent="0.3">
      <c r="A1268" s="59">
        <v>45425</v>
      </c>
      <c r="B1268" s="55">
        <v>10.42</v>
      </c>
      <c r="C1268" s="55" t="s">
        <v>42</v>
      </c>
      <c r="D1268" s="55" t="s">
        <v>43</v>
      </c>
      <c r="E1268" s="60">
        <v>11200</v>
      </c>
      <c r="F1268" s="60">
        <v>26950</v>
      </c>
      <c r="G1268" s="60">
        <v>15750</v>
      </c>
    </row>
    <row r="1269" spans="1:7" x14ac:dyDescent="0.3">
      <c r="A1269" s="59">
        <v>45425</v>
      </c>
      <c r="B1269" s="55">
        <v>10.43</v>
      </c>
      <c r="C1269" s="55" t="s">
        <v>58</v>
      </c>
      <c r="D1269" s="55" t="s">
        <v>41</v>
      </c>
      <c r="E1269" s="60">
        <v>9800</v>
      </c>
      <c r="F1269" s="60">
        <v>23950</v>
      </c>
      <c r="G1269" s="60">
        <v>14150</v>
      </c>
    </row>
    <row r="1270" spans="1:7" x14ac:dyDescent="0.3">
      <c r="A1270" s="59">
        <v>45425</v>
      </c>
      <c r="B1270" s="55">
        <v>10.45</v>
      </c>
      <c r="C1270" s="55" t="s">
        <v>45</v>
      </c>
      <c r="D1270" s="55" t="s">
        <v>41</v>
      </c>
      <c r="E1270" s="60">
        <v>2050</v>
      </c>
      <c r="F1270" s="60">
        <v>7200</v>
      </c>
      <c r="G1270" s="60">
        <v>5150</v>
      </c>
    </row>
    <row r="1271" spans="1:7" x14ac:dyDescent="0.3">
      <c r="A1271" s="59">
        <v>45425</v>
      </c>
      <c r="B1271" s="55">
        <v>10.47</v>
      </c>
      <c r="C1271" s="55" t="s">
        <v>51</v>
      </c>
      <c r="D1271" s="55" t="s">
        <v>48</v>
      </c>
      <c r="E1271" s="60">
        <v>8050</v>
      </c>
      <c r="F1271" s="60">
        <v>20250</v>
      </c>
      <c r="G1271" s="60">
        <v>12200</v>
      </c>
    </row>
    <row r="1272" spans="1:7" x14ac:dyDescent="0.3">
      <c r="A1272" s="59">
        <v>45425</v>
      </c>
      <c r="B1272" s="55">
        <v>10.5</v>
      </c>
      <c r="C1272" s="55" t="s">
        <v>57</v>
      </c>
      <c r="D1272" s="55" t="s">
        <v>41</v>
      </c>
      <c r="E1272" s="60">
        <v>7100</v>
      </c>
      <c r="F1272" s="60">
        <v>10900</v>
      </c>
      <c r="G1272" s="60">
        <v>3800</v>
      </c>
    </row>
    <row r="1273" spans="1:7" x14ac:dyDescent="0.3">
      <c r="A1273" s="59">
        <v>45425</v>
      </c>
      <c r="B1273" s="55">
        <v>10.52</v>
      </c>
      <c r="C1273" s="55" t="s">
        <v>47</v>
      </c>
      <c r="D1273" s="55" t="s">
        <v>41</v>
      </c>
      <c r="E1273" s="60">
        <v>1900</v>
      </c>
      <c r="F1273" s="60">
        <v>11000</v>
      </c>
      <c r="G1273" s="60">
        <v>9100</v>
      </c>
    </row>
    <row r="1274" spans="1:7" x14ac:dyDescent="0.3">
      <c r="A1274" s="59">
        <v>45425</v>
      </c>
      <c r="B1274" s="55">
        <v>10.54</v>
      </c>
      <c r="C1274" s="55" t="s">
        <v>148</v>
      </c>
      <c r="D1274" s="55" t="s">
        <v>43</v>
      </c>
      <c r="E1274" s="60">
        <v>2550</v>
      </c>
      <c r="F1274" s="60">
        <v>10450</v>
      </c>
      <c r="G1274" s="60">
        <v>7900</v>
      </c>
    </row>
    <row r="1275" spans="1:7" x14ac:dyDescent="0.3">
      <c r="A1275" s="59">
        <v>45425</v>
      </c>
      <c r="B1275" s="55">
        <v>10.56</v>
      </c>
      <c r="C1275" s="55" t="s">
        <v>86</v>
      </c>
      <c r="D1275" s="55" t="s">
        <v>43</v>
      </c>
      <c r="E1275" s="60">
        <v>8450</v>
      </c>
      <c r="F1275" s="60">
        <v>20800</v>
      </c>
      <c r="G1275" s="60">
        <v>12350</v>
      </c>
    </row>
    <row r="1276" spans="1:7" x14ac:dyDescent="0.3">
      <c r="A1276" s="59">
        <v>45425</v>
      </c>
      <c r="B1276" s="55">
        <v>10.58</v>
      </c>
      <c r="C1276" s="55" t="s">
        <v>74</v>
      </c>
      <c r="D1276" s="55" t="s">
        <v>41</v>
      </c>
      <c r="E1276" s="60">
        <v>2450</v>
      </c>
      <c r="F1276" s="60">
        <v>11900</v>
      </c>
      <c r="G1276" s="60">
        <v>9450</v>
      </c>
    </row>
    <row r="1277" spans="1:7" x14ac:dyDescent="0.3">
      <c r="A1277" s="59">
        <v>45425</v>
      </c>
      <c r="B1277" s="55">
        <v>11</v>
      </c>
      <c r="C1277" s="55" t="s">
        <v>123</v>
      </c>
      <c r="D1277" s="55" t="s">
        <v>43</v>
      </c>
      <c r="E1277" s="60">
        <v>3250</v>
      </c>
      <c r="F1277" s="60">
        <v>10150</v>
      </c>
      <c r="G1277" s="60">
        <v>6900</v>
      </c>
    </row>
    <row r="1278" spans="1:7" x14ac:dyDescent="0.3">
      <c r="A1278" s="59">
        <v>45425</v>
      </c>
      <c r="B1278" s="55">
        <v>11.02</v>
      </c>
      <c r="C1278" s="55" t="s">
        <v>59</v>
      </c>
      <c r="D1278" s="55" t="s">
        <v>48</v>
      </c>
      <c r="E1278" s="60">
        <v>12350</v>
      </c>
      <c r="F1278" s="60">
        <v>27250</v>
      </c>
      <c r="G1278" s="60">
        <v>14900</v>
      </c>
    </row>
    <row r="1279" spans="1:7" x14ac:dyDescent="0.3">
      <c r="A1279" s="59">
        <v>45425</v>
      </c>
      <c r="B1279" s="55">
        <v>11.05</v>
      </c>
      <c r="C1279" s="55" t="s">
        <v>99</v>
      </c>
      <c r="D1279" s="55" t="s">
        <v>43</v>
      </c>
      <c r="E1279" s="60">
        <v>8350</v>
      </c>
      <c r="F1279" s="60">
        <v>20900</v>
      </c>
      <c r="G1279" s="60">
        <v>12550</v>
      </c>
    </row>
    <row r="1280" spans="1:7" x14ac:dyDescent="0.3">
      <c r="A1280" s="59">
        <v>45425</v>
      </c>
      <c r="B1280" s="55">
        <v>11.2</v>
      </c>
      <c r="C1280" s="55" t="s">
        <v>70</v>
      </c>
      <c r="D1280" s="55" t="s">
        <v>41</v>
      </c>
      <c r="E1280" s="60">
        <v>9550</v>
      </c>
      <c r="F1280" s="60">
        <v>23300</v>
      </c>
      <c r="G1280" s="60">
        <v>13750</v>
      </c>
    </row>
    <row r="1281" spans="1:7" x14ac:dyDescent="0.3">
      <c r="A1281" s="59">
        <v>45425</v>
      </c>
      <c r="B1281" s="55">
        <v>11.3</v>
      </c>
      <c r="C1281" s="55" t="s">
        <v>135</v>
      </c>
      <c r="D1281" s="55" t="s">
        <v>43</v>
      </c>
      <c r="E1281" s="60">
        <v>3350</v>
      </c>
      <c r="F1281" s="60">
        <v>11300</v>
      </c>
      <c r="G1281" s="60">
        <v>7950</v>
      </c>
    </row>
    <row r="1282" spans="1:7" x14ac:dyDescent="0.3">
      <c r="A1282" s="59">
        <v>45425</v>
      </c>
      <c r="B1282" s="55">
        <v>11.4</v>
      </c>
      <c r="C1282" s="55" t="s">
        <v>73</v>
      </c>
      <c r="D1282" s="55" t="s">
        <v>43</v>
      </c>
      <c r="E1282" s="60">
        <v>8800</v>
      </c>
      <c r="F1282" s="60">
        <v>22550</v>
      </c>
      <c r="G1282" s="60">
        <v>13750</v>
      </c>
    </row>
    <row r="1283" spans="1:7" x14ac:dyDescent="0.3">
      <c r="A1283" s="59">
        <v>45425</v>
      </c>
      <c r="B1283" s="55">
        <v>11.45</v>
      </c>
      <c r="C1283" s="55" t="s">
        <v>44</v>
      </c>
      <c r="D1283" s="55" t="s">
        <v>41</v>
      </c>
      <c r="E1283" s="60">
        <v>1150</v>
      </c>
      <c r="F1283" s="60">
        <v>6300</v>
      </c>
      <c r="G1283" s="60">
        <v>5150</v>
      </c>
    </row>
    <row r="1284" spans="1:7" x14ac:dyDescent="0.3">
      <c r="A1284" s="59">
        <v>45425</v>
      </c>
      <c r="B1284" s="55">
        <v>11.5</v>
      </c>
      <c r="C1284" s="55" t="s">
        <v>97</v>
      </c>
      <c r="D1284" s="55" t="s">
        <v>43</v>
      </c>
      <c r="E1284" s="60">
        <v>850</v>
      </c>
      <c r="F1284" s="60">
        <v>6300</v>
      </c>
      <c r="G1284" s="60">
        <v>5450</v>
      </c>
    </row>
    <row r="1285" spans="1:7" x14ac:dyDescent="0.3">
      <c r="A1285" s="59">
        <v>45425</v>
      </c>
      <c r="B1285" s="55">
        <v>11.52</v>
      </c>
      <c r="C1285" s="55" t="s">
        <v>40</v>
      </c>
      <c r="D1285" s="55" t="s">
        <v>41</v>
      </c>
      <c r="E1285" s="60">
        <v>550</v>
      </c>
      <c r="F1285" s="60">
        <v>7050</v>
      </c>
      <c r="G1285" s="60">
        <v>6500</v>
      </c>
    </row>
    <row r="1286" spans="1:7" x14ac:dyDescent="0.3">
      <c r="A1286" s="59">
        <v>45425</v>
      </c>
      <c r="B1286" s="55">
        <v>11.54</v>
      </c>
      <c r="C1286" s="55" t="s">
        <v>112</v>
      </c>
      <c r="D1286" s="55" t="s">
        <v>43</v>
      </c>
      <c r="E1286" s="60">
        <v>4850</v>
      </c>
      <c r="F1286" s="60">
        <v>13300</v>
      </c>
      <c r="G1286" s="60">
        <v>8450</v>
      </c>
    </row>
    <row r="1287" spans="1:7" x14ac:dyDescent="0.3">
      <c r="A1287" s="59">
        <v>45425</v>
      </c>
      <c r="B1287" s="55">
        <v>11.56</v>
      </c>
      <c r="C1287" s="55" t="s">
        <v>149</v>
      </c>
      <c r="D1287" s="55" t="s">
        <v>55</v>
      </c>
      <c r="E1287" s="60">
        <v>950</v>
      </c>
      <c r="F1287" s="60">
        <v>4100</v>
      </c>
      <c r="G1287" s="60">
        <v>3150</v>
      </c>
    </row>
    <row r="1288" spans="1:7" x14ac:dyDescent="0.3">
      <c r="A1288" s="59">
        <v>45425</v>
      </c>
      <c r="B1288" s="55">
        <v>12</v>
      </c>
      <c r="C1288" s="55" t="s">
        <v>108</v>
      </c>
      <c r="D1288" s="55" t="s">
        <v>41</v>
      </c>
      <c r="E1288" s="60">
        <v>8000</v>
      </c>
      <c r="F1288" s="60">
        <v>22200</v>
      </c>
      <c r="G1288" s="60">
        <v>14200</v>
      </c>
    </row>
    <row r="1289" spans="1:7" x14ac:dyDescent="0.3">
      <c r="A1289" s="59">
        <v>45425</v>
      </c>
      <c r="B1289" s="55">
        <v>12.02</v>
      </c>
      <c r="C1289" s="55" t="s">
        <v>150</v>
      </c>
      <c r="D1289" s="55" t="s">
        <v>55</v>
      </c>
      <c r="E1289" s="60">
        <v>1700</v>
      </c>
      <c r="F1289" s="60">
        <v>4400</v>
      </c>
      <c r="G1289" s="60">
        <v>2700</v>
      </c>
    </row>
    <row r="1290" spans="1:7" x14ac:dyDescent="0.3">
      <c r="A1290" s="59">
        <v>45425</v>
      </c>
      <c r="B1290" s="55">
        <v>12.05</v>
      </c>
      <c r="C1290" s="55" t="s">
        <v>45</v>
      </c>
      <c r="D1290" s="55" t="s">
        <v>41</v>
      </c>
      <c r="E1290" s="60">
        <v>4650</v>
      </c>
      <c r="F1290" s="60">
        <v>9600</v>
      </c>
      <c r="G1290" s="60">
        <v>4950</v>
      </c>
    </row>
    <row r="1291" spans="1:7" x14ac:dyDescent="0.3">
      <c r="A1291" s="59">
        <v>45425</v>
      </c>
      <c r="B1291" s="55">
        <v>12.13</v>
      </c>
      <c r="C1291" s="55" t="s">
        <v>141</v>
      </c>
      <c r="D1291" s="55" t="s">
        <v>55</v>
      </c>
      <c r="E1291" s="60">
        <v>1150</v>
      </c>
      <c r="F1291" s="60">
        <v>5250</v>
      </c>
      <c r="G1291" s="60">
        <v>4100</v>
      </c>
    </row>
    <row r="1292" spans="1:7" x14ac:dyDescent="0.3">
      <c r="A1292" s="59">
        <v>45425</v>
      </c>
      <c r="B1292" s="55">
        <v>12.15</v>
      </c>
      <c r="C1292" s="55" t="s">
        <v>69</v>
      </c>
      <c r="D1292" s="55" t="s">
        <v>43</v>
      </c>
      <c r="E1292" s="60">
        <v>9750</v>
      </c>
      <c r="F1292" s="60">
        <v>25450</v>
      </c>
      <c r="G1292" s="60">
        <v>15700</v>
      </c>
    </row>
    <row r="1293" spans="1:7" x14ac:dyDescent="0.3">
      <c r="A1293" s="59">
        <v>45425</v>
      </c>
      <c r="B1293" s="55">
        <v>12.17</v>
      </c>
      <c r="C1293" s="55" t="s">
        <v>98</v>
      </c>
      <c r="D1293" s="55" t="s">
        <v>43</v>
      </c>
      <c r="E1293" s="60">
        <v>9550</v>
      </c>
      <c r="F1293" s="60">
        <v>23200</v>
      </c>
      <c r="G1293" s="60">
        <v>13650</v>
      </c>
    </row>
    <row r="1294" spans="1:7" x14ac:dyDescent="0.3">
      <c r="A1294" s="59">
        <v>45425</v>
      </c>
      <c r="B1294" s="55">
        <v>12.2</v>
      </c>
      <c r="C1294" s="55" t="s">
        <v>87</v>
      </c>
      <c r="D1294" s="55" t="s">
        <v>43</v>
      </c>
      <c r="E1294" s="60">
        <v>1400</v>
      </c>
      <c r="F1294" s="60">
        <v>8300</v>
      </c>
      <c r="G1294" s="60">
        <v>6900</v>
      </c>
    </row>
    <row r="1295" spans="1:7" x14ac:dyDescent="0.3">
      <c r="A1295" s="59">
        <v>45425</v>
      </c>
      <c r="B1295" s="55">
        <v>12.22</v>
      </c>
      <c r="C1295" s="55" t="s">
        <v>117</v>
      </c>
      <c r="D1295" s="55" t="s">
        <v>43</v>
      </c>
      <c r="E1295" s="60">
        <v>2650</v>
      </c>
      <c r="F1295" s="60">
        <v>18150</v>
      </c>
      <c r="G1295" s="60">
        <v>15500</v>
      </c>
    </row>
    <row r="1296" spans="1:7" x14ac:dyDescent="0.3">
      <c r="A1296" s="59">
        <v>45425</v>
      </c>
      <c r="B1296" s="55">
        <v>12.24</v>
      </c>
      <c r="C1296" s="55" t="s">
        <v>46</v>
      </c>
      <c r="D1296" s="55" t="s">
        <v>41</v>
      </c>
      <c r="E1296" s="60">
        <v>8200</v>
      </c>
      <c r="F1296" s="60">
        <v>22100</v>
      </c>
      <c r="G1296" s="60">
        <v>13900</v>
      </c>
    </row>
    <row r="1297" spans="1:7" x14ac:dyDescent="0.3">
      <c r="A1297" s="59">
        <v>45425</v>
      </c>
      <c r="B1297" s="55">
        <v>12.26</v>
      </c>
      <c r="C1297" s="55" t="s">
        <v>62</v>
      </c>
      <c r="D1297" s="55" t="s">
        <v>41</v>
      </c>
      <c r="E1297" s="60">
        <v>10200</v>
      </c>
      <c r="F1297" s="60">
        <v>24000</v>
      </c>
      <c r="G1297" s="60">
        <v>13800</v>
      </c>
    </row>
    <row r="1298" spans="1:7" x14ac:dyDescent="0.3">
      <c r="A1298" s="59">
        <v>45425</v>
      </c>
      <c r="B1298" s="55">
        <v>12.28</v>
      </c>
      <c r="C1298" s="55" t="s">
        <v>56</v>
      </c>
      <c r="D1298" s="55" t="s">
        <v>41</v>
      </c>
      <c r="E1298" s="60">
        <v>2800</v>
      </c>
      <c r="F1298" s="60">
        <v>8900</v>
      </c>
      <c r="G1298" s="60">
        <v>6100</v>
      </c>
    </row>
    <row r="1299" spans="1:7" x14ac:dyDescent="0.3">
      <c r="A1299" s="59">
        <v>45425</v>
      </c>
      <c r="B1299" s="55">
        <v>12.3</v>
      </c>
      <c r="C1299" s="55" t="s">
        <v>50</v>
      </c>
      <c r="D1299" s="55" t="s">
        <v>43</v>
      </c>
      <c r="E1299" s="60">
        <v>3950</v>
      </c>
      <c r="F1299" s="60">
        <v>17850</v>
      </c>
      <c r="G1299" s="60">
        <v>13900</v>
      </c>
    </row>
    <row r="1300" spans="1:7" x14ac:dyDescent="0.3">
      <c r="A1300" s="59">
        <v>45425</v>
      </c>
      <c r="B1300" s="55">
        <v>12.32</v>
      </c>
      <c r="C1300" s="55" t="s">
        <v>95</v>
      </c>
      <c r="D1300" s="55" t="s">
        <v>41</v>
      </c>
      <c r="E1300" s="60">
        <v>9950</v>
      </c>
      <c r="F1300" s="60">
        <v>23750</v>
      </c>
      <c r="G1300" s="60">
        <v>13800</v>
      </c>
    </row>
    <row r="1301" spans="1:7" x14ac:dyDescent="0.3">
      <c r="A1301" s="59">
        <v>45425</v>
      </c>
      <c r="B1301" s="55">
        <v>12.33</v>
      </c>
      <c r="C1301" s="55" t="s">
        <v>54</v>
      </c>
      <c r="D1301" s="55" t="s">
        <v>55</v>
      </c>
      <c r="E1301" s="60">
        <v>2000</v>
      </c>
      <c r="F1301" s="60">
        <v>4700</v>
      </c>
      <c r="G1301" s="60">
        <v>2700</v>
      </c>
    </row>
    <row r="1302" spans="1:7" x14ac:dyDescent="0.3">
      <c r="A1302" s="59">
        <v>45425</v>
      </c>
      <c r="B1302" s="55">
        <v>12.35</v>
      </c>
      <c r="C1302" s="55" t="s">
        <v>151</v>
      </c>
      <c r="D1302" s="55" t="s">
        <v>55</v>
      </c>
      <c r="E1302" s="60">
        <v>1450</v>
      </c>
      <c r="F1302" s="60">
        <v>4850</v>
      </c>
      <c r="G1302" s="60">
        <v>3400</v>
      </c>
    </row>
    <row r="1303" spans="1:7" x14ac:dyDescent="0.3">
      <c r="A1303" s="59">
        <v>45425</v>
      </c>
      <c r="B1303" s="55">
        <v>12.37</v>
      </c>
      <c r="C1303" s="55" t="s">
        <v>44</v>
      </c>
      <c r="D1303" s="55" t="s">
        <v>41</v>
      </c>
      <c r="E1303" s="60">
        <v>2000</v>
      </c>
      <c r="F1303" s="60">
        <v>7400</v>
      </c>
      <c r="G1303" s="60">
        <v>5400</v>
      </c>
    </row>
    <row r="1304" spans="1:7" x14ac:dyDescent="0.3">
      <c r="A1304" s="59">
        <v>45425</v>
      </c>
      <c r="B1304" s="55">
        <v>12.47</v>
      </c>
      <c r="C1304" s="55" t="s">
        <v>97</v>
      </c>
      <c r="D1304" s="55" t="s">
        <v>43</v>
      </c>
      <c r="E1304" s="60">
        <v>850</v>
      </c>
      <c r="F1304" s="60">
        <v>6200</v>
      </c>
      <c r="G1304" s="60">
        <v>5350</v>
      </c>
    </row>
    <row r="1305" spans="1:7" x14ac:dyDescent="0.3">
      <c r="A1305" s="59">
        <v>45425</v>
      </c>
      <c r="B1305" s="55">
        <v>13</v>
      </c>
      <c r="C1305" s="55" t="s">
        <v>45</v>
      </c>
      <c r="D1305" s="55" t="s">
        <v>41</v>
      </c>
      <c r="E1305" s="60">
        <v>2450</v>
      </c>
      <c r="F1305" s="60">
        <v>7600</v>
      </c>
      <c r="G1305" s="60">
        <v>5150</v>
      </c>
    </row>
    <row r="1306" spans="1:7" x14ac:dyDescent="0.3">
      <c r="A1306" s="59">
        <v>45425</v>
      </c>
      <c r="B1306" s="55">
        <v>13.1</v>
      </c>
      <c r="C1306" s="55" t="s">
        <v>106</v>
      </c>
      <c r="D1306" s="55" t="s">
        <v>41</v>
      </c>
      <c r="E1306" s="60">
        <v>11200</v>
      </c>
      <c r="F1306" s="60">
        <v>25800</v>
      </c>
      <c r="G1306" s="60">
        <v>14600</v>
      </c>
    </row>
    <row r="1307" spans="1:7" x14ac:dyDescent="0.3">
      <c r="A1307" s="59">
        <v>45425</v>
      </c>
      <c r="B1307" s="55">
        <v>13.2</v>
      </c>
      <c r="C1307" s="55" t="s">
        <v>40</v>
      </c>
      <c r="D1307" s="55" t="s">
        <v>41</v>
      </c>
      <c r="E1307" s="60">
        <v>2800</v>
      </c>
      <c r="F1307" s="60">
        <v>9750</v>
      </c>
      <c r="G1307" s="60">
        <v>6950</v>
      </c>
    </row>
    <row r="1308" spans="1:7" x14ac:dyDescent="0.3">
      <c r="A1308" s="59">
        <v>45425</v>
      </c>
      <c r="B1308" s="55">
        <v>13.2</v>
      </c>
      <c r="C1308" s="55" t="s">
        <v>53</v>
      </c>
      <c r="D1308" s="55" t="s">
        <v>43</v>
      </c>
      <c r="E1308" s="60">
        <v>6600</v>
      </c>
      <c r="F1308" s="60">
        <v>19050</v>
      </c>
      <c r="G1308" s="60">
        <v>12450</v>
      </c>
    </row>
    <row r="1309" spans="1:7" x14ac:dyDescent="0.3">
      <c r="A1309" s="59">
        <v>45425</v>
      </c>
      <c r="B1309" s="55">
        <v>13.32</v>
      </c>
      <c r="C1309" s="55" t="s">
        <v>72</v>
      </c>
      <c r="D1309" s="55" t="s">
        <v>41</v>
      </c>
      <c r="E1309" s="60">
        <v>9100</v>
      </c>
      <c r="F1309" s="60">
        <v>22950</v>
      </c>
      <c r="G1309" s="60">
        <v>13850</v>
      </c>
    </row>
    <row r="1310" spans="1:7" x14ac:dyDescent="0.3">
      <c r="A1310" s="59">
        <v>45425</v>
      </c>
      <c r="B1310" s="55">
        <v>13.4</v>
      </c>
      <c r="C1310" s="55" t="s">
        <v>116</v>
      </c>
      <c r="D1310" s="55" t="s">
        <v>48</v>
      </c>
      <c r="E1310" s="60">
        <v>9350</v>
      </c>
      <c r="F1310" s="60">
        <v>21400</v>
      </c>
      <c r="G1310" s="60">
        <v>12050</v>
      </c>
    </row>
    <row r="1311" spans="1:7" x14ac:dyDescent="0.3">
      <c r="A1311" s="59">
        <v>45425</v>
      </c>
      <c r="B1311" s="55">
        <v>13.5</v>
      </c>
      <c r="C1311" s="55" t="s">
        <v>128</v>
      </c>
      <c r="D1311" s="55" t="s">
        <v>55</v>
      </c>
      <c r="E1311" s="60">
        <v>1550</v>
      </c>
      <c r="F1311" s="60">
        <v>4100</v>
      </c>
      <c r="G1311" s="60">
        <v>2550</v>
      </c>
    </row>
    <row r="1312" spans="1:7" x14ac:dyDescent="0.3">
      <c r="A1312" s="59">
        <v>45425</v>
      </c>
      <c r="B1312" s="55">
        <v>14</v>
      </c>
      <c r="C1312" s="55" t="s">
        <v>61</v>
      </c>
      <c r="D1312" s="55" t="s">
        <v>43</v>
      </c>
      <c r="E1312" s="60">
        <v>11200</v>
      </c>
      <c r="F1312" s="60">
        <v>27050</v>
      </c>
      <c r="G1312" s="60">
        <v>15850</v>
      </c>
    </row>
    <row r="1313" spans="1:7" x14ac:dyDescent="0.3">
      <c r="A1313" s="59">
        <v>45425</v>
      </c>
      <c r="B1313" s="55">
        <v>14.02</v>
      </c>
      <c r="C1313" s="55" t="s">
        <v>135</v>
      </c>
      <c r="D1313" s="55" t="s">
        <v>43</v>
      </c>
      <c r="E1313" s="60">
        <v>2200</v>
      </c>
      <c r="F1313" s="60">
        <v>9250</v>
      </c>
      <c r="G1313" s="60">
        <v>7050</v>
      </c>
    </row>
    <row r="1314" spans="1:7" x14ac:dyDescent="0.3">
      <c r="A1314" s="59">
        <v>45425</v>
      </c>
      <c r="B1314" s="55">
        <v>14.05</v>
      </c>
      <c r="C1314" s="55" t="s">
        <v>66</v>
      </c>
      <c r="D1314" s="55" t="s">
        <v>41</v>
      </c>
      <c r="E1314" s="60">
        <v>10050</v>
      </c>
      <c r="F1314" s="60">
        <v>26750</v>
      </c>
      <c r="G1314" s="60">
        <v>16700</v>
      </c>
    </row>
    <row r="1315" spans="1:7" x14ac:dyDescent="0.3">
      <c r="A1315" s="59">
        <v>45425</v>
      </c>
      <c r="B1315" s="55">
        <v>14.07</v>
      </c>
      <c r="C1315" s="55" t="s">
        <v>44</v>
      </c>
      <c r="D1315" s="55" t="s">
        <v>41</v>
      </c>
      <c r="E1315" s="60">
        <v>2700</v>
      </c>
      <c r="F1315" s="60">
        <v>8200</v>
      </c>
      <c r="G1315" s="60">
        <v>5500</v>
      </c>
    </row>
    <row r="1316" spans="1:7" x14ac:dyDescent="0.3">
      <c r="A1316" s="59">
        <v>45425</v>
      </c>
      <c r="B1316" s="55">
        <v>14.09</v>
      </c>
      <c r="C1316" s="55" t="s">
        <v>60</v>
      </c>
      <c r="D1316" s="55" t="s">
        <v>41</v>
      </c>
      <c r="E1316" s="60">
        <v>7700</v>
      </c>
      <c r="F1316" s="60">
        <v>21550</v>
      </c>
      <c r="G1316" s="60">
        <v>13850</v>
      </c>
    </row>
    <row r="1317" spans="1:7" x14ac:dyDescent="0.3">
      <c r="A1317" s="59">
        <v>45425</v>
      </c>
      <c r="B1317" s="55">
        <v>14.1</v>
      </c>
      <c r="C1317" s="55" t="s">
        <v>111</v>
      </c>
      <c r="D1317" s="55" t="s">
        <v>43</v>
      </c>
      <c r="E1317" s="60">
        <v>3900</v>
      </c>
      <c r="F1317" s="60">
        <v>9600</v>
      </c>
      <c r="G1317" s="60">
        <v>5700</v>
      </c>
    </row>
    <row r="1318" spans="1:7" x14ac:dyDescent="0.3">
      <c r="A1318" s="59">
        <v>45425</v>
      </c>
      <c r="B1318" s="55">
        <v>14.12</v>
      </c>
      <c r="C1318" s="55" t="s">
        <v>117</v>
      </c>
      <c r="D1318" s="55" t="s">
        <v>43</v>
      </c>
      <c r="E1318" s="60">
        <v>4050</v>
      </c>
      <c r="F1318" s="60">
        <v>19650</v>
      </c>
      <c r="G1318" s="60">
        <v>15600</v>
      </c>
    </row>
    <row r="1319" spans="1:7" x14ac:dyDescent="0.3">
      <c r="A1319" s="59">
        <v>45425</v>
      </c>
      <c r="B1319" s="55">
        <v>14.15</v>
      </c>
      <c r="C1319" s="55" t="s">
        <v>147</v>
      </c>
      <c r="D1319" s="55" t="s">
        <v>43</v>
      </c>
      <c r="E1319" s="60">
        <v>10200</v>
      </c>
      <c r="F1319" s="60">
        <v>26150</v>
      </c>
      <c r="G1319" s="60">
        <v>15950</v>
      </c>
    </row>
    <row r="1320" spans="1:7" x14ac:dyDescent="0.3">
      <c r="A1320" s="59">
        <v>45425</v>
      </c>
      <c r="B1320" s="55">
        <v>14.2</v>
      </c>
      <c r="C1320" s="55" t="s">
        <v>45</v>
      </c>
      <c r="D1320" s="55" t="s">
        <v>41</v>
      </c>
      <c r="E1320" s="60">
        <v>3700</v>
      </c>
      <c r="F1320" s="60">
        <v>8900</v>
      </c>
      <c r="G1320" s="60">
        <v>5200</v>
      </c>
    </row>
    <row r="1321" spans="1:7" x14ac:dyDescent="0.3">
      <c r="A1321" s="59">
        <v>45425</v>
      </c>
      <c r="B1321" s="55">
        <v>14.22</v>
      </c>
      <c r="C1321" s="55" t="s">
        <v>104</v>
      </c>
      <c r="D1321" s="55" t="s">
        <v>43</v>
      </c>
      <c r="E1321" s="60">
        <v>8950</v>
      </c>
      <c r="F1321" s="60">
        <v>23050</v>
      </c>
      <c r="G1321" s="60">
        <v>14100</v>
      </c>
    </row>
    <row r="1322" spans="1:7" x14ac:dyDescent="0.3">
      <c r="A1322" s="59">
        <v>45425</v>
      </c>
      <c r="B1322" s="55">
        <v>14.22</v>
      </c>
      <c r="C1322" s="55" t="s">
        <v>47</v>
      </c>
      <c r="D1322" s="55" t="s">
        <v>41</v>
      </c>
      <c r="E1322" s="60">
        <v>1700</v>
      </c>
      <c r="F1322" s="60">
        <v>10550</v>
      </c>
      <c r="G1322" s="60">
        <v>8850</v>
      </c>
    </row>
    <row r="1323" spans="1:7" x14ac:dyDescent="0.3">
      <c r="A1323" s="59">
        <v>45425</v>
      </c>
      <c r="B1323" s="55">
        <v>14.25</v>
      </c>
      <c r="C1323" s="55" t="s">
        <v>64</v>
      </c>
      <c r="D1323" s="55" t="s">
        <v>43</v>
      </c>
      <c r="E1323" s="60">
        <v>11500</v>
      </c>
      <c r="F1323" s="60">
        <v>27300</v>
      </c>
      <c r="G1323" s="60">
        <v>15800</v>
      </c>
    </row>
    <row r="1324" spans="1:7" x14ac:dyDescent="0.3">
      <c r="A1324" s="59">
        <v>45425</v>
      </c>
      <c r="B1324" s="55">
        <v>14.32</v>
      </c>
      <c r="C1324" s="55" t="s">
        <v>85</v>
      </c>
      <c r="D1324" s="55" t="s">
        <v>43</v>
      </c>
      <c r="E1324" s="60">
        <v>9500</v>
      </c>
      <c r="F1324" s="60">
        <v>21600</v>
      </c>
      <c r="G1324" s="60">
        <v>12100</v>
      </c>
    </row>
    <row r="1325" spans="1:7" x14ac:dyDescent="0.3">
      <c r="A1325" s="59">
        <v>45425</v>
      </c>
      <c r="B1325" s="55">
        <v>14.4</v>
      </c>
      <c r="C1325" s="55" t="s">
        <v>40</v>
      </c>
      <c r="D1325" s="55" t="s">
        <v>41</v>
      </c>
      <c r="E1325" s="60">
        <v>1500</v>
      </c>
      <c r="F1325" s="60">
        <v>8400</v>
      </c>
      <c r="G1325" s="60">
        <v>6900</v>
      </c>
    </row>
    <row r="1326" spans="1:7" x14ac:dyDescent="0.3">
      <c r="A1326" s="59">
        <v>45425</v>
      </c>
      <c r="B1326" s="55">
        <v>14.42</v>
      </c>
      <c r="C1326" s="55" t="s">
        <v>46</v>
      </c>
      <c r="D1326" s="55" t="s">
        <v>41</v>
      </c>
      <c r="E1326" s="60">
        <v>6750</v>
      </c>
      <c r="F1326" s="60">
        <v>20600</v>
      </c>
      <c r="G1326" s="60">
        <v>13850</v>
      </c>
    </row>
    <row r="1327" spans="1:7" x14ac:dyDescent="0.3">
      <c r="A1327" s="59">
        <v>45425</v>
      </c>
      <c r="B1327" s="55">
        <v>14.44</v>
      </c>
      <c r="C1327" s="55" t="s">
        <v>108</v>
      </c>
      <c r="D1327" s="55" t="s">
        <v>41</v>
      </c>
      <c r="E1327" s="60">
        <v>7850</v>
      </c>
      <c r="F1327" s="60">
        <v>22050</v>
      </c>
      <c r="G1327" s="60">
        <v>14200</v>
      </c>
    </row>
    <row r="1328" spans="1:7" x14ac:dyDescent="0.3">
      <c r="A1328" s="59">
        <v>45425</v>
      </c>
      <c r="B1328" s="55">
        <v>14.5</v>
      </c>
      <c r="C1328" s="55" t="s">
        <v>42</v>
      </c>
      <c r="D1328" s="55" t="s">
        <v>43</v>
      </c>
      <c r="E1328" s="60">
        <v>10500</v>
      </c>
      <c r="F1328" s="60">
        <v>26200</v>
      </c>
      <c r="G1328" s="60">
        <v>15700</v>
      </c>
    </row>
    <row r="1329" spans="1:7" x14ac:dyDescent="0.3">
      <c r="A1329" s="59">
        <v>45425</v>
      </c>
      <c r="B1329" s="55">
        <v>15</v>
      </c>
      <c r="C1329" s="55" t="s">
        <v>44</v>
      </c>
      <c r="D1329" s="55" t="s">
        <v>41</v>
      </c>
      <c r="E1329" s="60">
        <v>1850</v>
      </c>
      <c r="F1329" s="60">
        <v>7350</v>
      </c>
      <c r="G1329" s="60">
        <v>5500</v>
      </c>
    </row>
    <row r="1330" spans="1:7" x14ac:dyDescent="0.3">
      <c r="A1330" s="59">
        <v>45425</v>
      </c>
      <c r="B1330" s="55">
        <v>15.02</v>
      </c>
      <c r="C1330" s="55" t="s">
        <v>59</v>
      </c>
      <c r="D1330" s="55" t="s">
        <v>48</v>
      </c>
      <c r="E1330" s="60">
        <v>9400</v>
      </c>
      <c r="F1330" s="60">
        <v>24300</v>
      </c>
      <c r="G1330" s="60">
        <v>14900</v>
      </c>
    </row>
    <row r="1331" spans="1:7" x14ac:dyDescent="0.3">
      <c r="A1331" s="59">
        <v>45425</v>
      </c>
      <c r="B1331" s="55">
        <v>15.04</v>
      </c>
      <c r="C1331" s="55" t="s">
        <v>99</v>
      </c>
      <c r="D1331" s="55" t="s">
        <v>43</v>
      </c>
      <c r="E1331" s="60">
        <v>7950</v>
      </c>
      <c r="F1331" s="60">
        <v>20450</v>
      </c>
      <c r="G1331" s="60">
        <v>12500</v>
      </c>
    </row>
    <row r="1332" spans="1:7" x14ac:dyDescent="0.3">
      <c r="A1332" s="59">
        <v>45425</v>
      </c>
      <c r="B1332" s="55">
        <v>15.05</v>
      </c>
      <c r="C1332" s="55" t="s">
        <v>51</v>
      </c>
      <c r="D1332" s="55" t="s">
        <v>48</v>
      </c>
      <c r="E1332" s="60">
        <v>9400</v>
      </c>
      <c r="F1332" s="60">
        <v>21600</v>
      </c>
      <c r="G1332" s="60">
        <v>12200</v>
      </c>
    </row>
    <row r="1333" spans="1:7" x14ac:dyDescent="0.3">
      <c r="A1333" s="59">
        <v>45425</v>
      </c>
      <c r="B1333" s="55">
        <v>15.07</v>
      </c>
      <c r="C1333" s="55" t="s">
        <v>97</v>
      </c>
      <c r="D1333" s="55" t="s">
        <v>43</v>
      </c>
      <c r="E1333" s="60">
        <v>700</v>
      </c>
      <c r="F1333" s="60">
        <v>6000</v>
      </c>
      <c r="G1333" s="60">
        <v>5300</v>
      </c>
    </row>
    <row r="1334" spans="1:7" x14ac:dyDescent="0.3">
      <c r="A1334" s="59">
        <v>45425</v>
      </c>
      <c r="B1334" s="55">
        <v>15.1</v>
      </c>
      <c r="C1334" s="55" t="s">
        <v>67</v>
      </c>
      <c r="D1334" s="55" t="s">
        <v>43</v>
      </c>
      <c r="E1334" s="60">
        <v>4950</v>
      </c>
      <c r="F1334" s="60">
        <v>18850</v>
      </c>
      <c r="G1334" s="60">
        <v>13900</v>
      </c>
    </row>
    <row r="1335" spans="1:7" x14ac:dyDescent="0.3">
      <c r="A1335" s="59">
        <v>45425</v>
      </c>
      <c r="B1335" s="55">
        <v>15.12</v>
      </c>
      <c r="C1335" s="55" t="s">
        <v>45</v>
      </c>
      <c r="D1335" s="55" t="s">
        <v>41</v>
      </c>
      <c r="E1335" s="60">
        <v>1450</v>
      </c>
      <c r="F1335" s="60">
        <v>6700</v>
      </c>
      <c r="G1335" s="60">
        <v>5250</v>
      </c>
    </row>
    <row r="1336" spans="1:7" x14ac:dyDescent="0.3">
      <c r="A1336" s="59">
        <v>45425</v>
      </c>
      <c r="B1336" s="55">
        <v>15.13</v>
      </c>
      <c r="C1336" s="55" t="s">
        <v>65</v>
      </c>
      <c r="D1336" s="55" t="s">
        <v>41</v>
      </c>
      <c r="E1336" s="60">
        <v>4950</v>
      </c>
      <c r="F1336" s="60">
        <v>19450</v>
      </c>
      <c r="G1336" s="60">
        <v>14500</v>
      </c>
    </row>
    <row r="1337" spans="1:7" x14ac:dyDescent="0.3">
      <c r="A1337" s="59">
        <v>45425</v>
      </c>
      <c r="B1337" s="55">
        <v>15.15</v>
      </c>
      <c r="C1337" s="55" t="s">
        <v>57</v>
      </c>
      <c r="D1337" s="55" t="s">
        <v>41</v>
      </c>
      <c r="E1337" s="60">
        <v>7550</v>
      </c>
      <c r="F1337" s="60">
        <v>21300</v>
      </c>
      <c r="G1337" s="60">
        <v>13750</v>
      </c>
    </row>
    <row r="1338" spans="1:7" x14ac:dyDescent="0.3">
      <c r="A1338" s="59">
        <v>45425</v>
      </c>
      <c r="B1338" s="55">
        <v>15.17</v>
      </c>
      <c r="C1338" s="55" t="s">
        <v>114</v>
      </c>
      <c r="D1338" s="55" t="s">
        <v>43</v>
      </c>
      <c r="E1338" s="60">
        <v>9900</v>
      </c>
      <c r="F1338" s="60">
        <v>25500</v>
      </c>
      <c r="G1338" s="60">
        <v>15600</v>
      </c>
    </row>
    <row r="1339" spans="1:7" x14ac:dyDescent="0.3">
      <c r="A1339" s="59">
        <v>45425</v>
      </c>
      <c r="B1339" s="55">
        <v>15.2</v>
      </c>
      <c r="C1339" s="55" t="s">
        <v>75</v>
      </c>
      <c r="D1339" s="55" t="s">
        <v>43</v>
      </c>
      <c r="E1339" s="60">
        <v>8900</v>
      </c>
      <c r="F1339" s="60">
        <v>22600</v>
      </c>
      <c r="G1339" s="60">
        <v>13700</v>
      </c>
    </row>
    <row r="1340" spans="1:7" x14ac:dyDescent="0.3">
      <c r="A1340" s="59">
        <v>45425</v>
      </c>
      <c r="B1340" s="55">
        <v>15.2</v>
      </c>
      <c r="C1340" s="55" t="s">
        <v>152</v>
      </c>
      <c r="D1340" s="55" t="s">
        <v>55</v>
      </c>
      <c r="E1340" s="60">
        <v>1450</v>
      </c>
      <c r="F1340" s="60">
        <v>4150</v>
      </c>
      <c r="G1340" s="60">
        <v>2700</v>
      </c>
    </row>
    <row r="1341" spans="1:7" x14ac:dyDescent="0.3">
      <c r="A1341" s="59">
        <v>45425</v>
      </c>
      <c r="B1341" s="55">
        <v>15.22</v>
      </c>
      <c r="C1341" s="55" t="s">
        <v>56</v>
      </c>
      <c r="D1341" s="55" t="s">
        <v>41</v>
      </c>
      <c r="E1341" s="60">
        <v>2450</v>
      </c>
      <c r="F1341" s="60">
        <v>8550</v>
      </c>
      <c r="G1341" s="60">
        <v>6100</v>
      </c>
    </row>
    <row r="1342" spans="1:7" x14ac:dyDescent="0.3">
      <c r="A1342" s="59">
        <v>45425</v>
      </c>
      <c r="B1342" s="55">
        <v>15.3</v>
      </c>
      <c r="C1342" s="55" t="s">
        <v>106</v>
      </c>
      <c r="D1342" s="55" t="s">
        <v>41</v>
      </c>
      <c r="E1342" s="60">
        <v>8600</v>
      </c>
      <c r="F1342" s="60">
        <v>23250</v>
      </c>
      <c r="G1342" s="60">
        <v>14650</v>
      </c>
    </row>
    <row r="1343" spans="1:7" x14ac:dyDescent="0.3">
      <c r="A1343" s="59">
        <v>45425</v>
      </c>
      <c r="B1343" s="55">
        <v>15.38</v>
      </c>
      <c r="C1343" s="55" t="s">
        <v>58</v>
      </c>
      <c r="D1343" s="55" t="s">
        <v>41</v>
      </c>
      <c r="E1343" s="60">
        <v>9250</v>
      </c>
      <c r="F1343" s="60">
        <v>23350</v>
      </c>
      <c r="G1343" s="60">
        <v>14100</v>
      </c>
    </row>
    <row r="1344" spans="1:7" x14ac:dyDescent="0.3">
      <c r="A1344" s="59">
        <v>45425</v>
      </c>
      <c r="B1344" s="55">
        <v>15.4</v>
      </c>
      <c r="C1344" s="55" t="s">
        <v>153</v>
      </c>
      <c r="D1344" s="55" t="s">
        <v>55</v>
      </c>
      <c r="E1344" s="60">
        <v>950</v>
      </c>
      <c r="F1344" s="60">
        <v>4000</v>
      </c>
      <c r="G1344" s="60">
        <v>3050</v>
      </c>
    </row>
    <row r="1345" spans="1:7" x14ac:dyDescent="0.3">
      <c r="A1345" s="59">
        <v>45425</v>
      </c>
      <c r="B1345" s="55">
        <v>15.42</v>
      </c>
      <c r="C1345" s="55" t="s">
        <v>70</v>
      </c>
      <c r="D1345" s="55" t="s">
        <v>41</v>
      </c>
      <c r="E1345" s="60">
        <v>8850</v>
      </c>
      <c r="F1345" s="60">
        <v>22550</v>
      </c>
      <c r="G1345" s="60">
        <v>13700</v>
      </c>
    </row>
    <row r="1346" spans="1:7" x14ac:dyDescent="0.3">
      <c r="A1346" s="59">
        <v>45425</v>
      </c>
      <c r="B1346" s="55">
        <v>15.44</v>
      </c>
      <c r="C1346" s="55" t="s">
        <v>40</v>
      </c>
      <c r="D1346" s="55" t="s">
        <v>41</v>
      </c>
      <c r="E1346" s="60">
        <v>1900</v>
      </c>
      <c r="F1346" s="60">
        <v>9000</v>
      </c>
      <c r="G1346" s="60">
        <v>7100</v>
      </c>
    </row>
    <row r="1347" spans="1:7" x14ac:dyDescent="0.3">
      <c r="A1347" s="59">
        <v>45425</v>
      </c>
      <c r="B1347" s="55">
        <v>15.46</v>
      </c>
      <c r="C1347" s="55" t="s">
        <v>73</v>
      </c>
      <c r="D1347" s="55" t="s">
        <v>43</v>
      </c>
      <c r="E1347" s="60">
        <v>7400</v>
      </c>
      <c r="F1347" s="60">
        <v>21100</v>
      </c>
      <c r="G1347" s="60">
        <v>13700</v>
      </c>
    </row>
    <row r="1348" spans="1:7" x14ac:dyDescent="0.3">
      <c r="A1348" s="59">
        <v>45425</v>
      </c>
      <c r="B1348" s="55">
        <v>15.48</v>
      </c>
      <c r="C1348" s="55" t="s">
        <v>60</v>
      </c>
      <c r="D1348" s="55" t="s">
        <v>41</v>
      </c>
      <c r="E1348" s="60">
        <v>3700</v>
      </c>
      <c r="F1348" s="60">
        <v>17550</v>
      </c>
      <c r="G1348" s="60">
        <v>13850</v>
      </c>
    </row>
    <row r="1349" spans="1:7" x14ac:dyDescent="0.3">
      <c r="A1349" s="59">
        <v>45425</v>
      </c>
      <c r="B1349" s="55">
        <v>15.5</v>
      </c>
      <c r="C1349" s="55" t="s">
        <v>134</v>
      </c>
      <c r="D1349" s="55" t="s">
        <v>55</v>
      </c>
      <c r="E1349" s="60">
        <v>1200</v>
      </c>
      <c r="F1349" s="60">
        <v>3900</v>
      </c>
      <c r="G1349" s="60">
        <v>2700</v>
      </c>
    </row>
    <row r="1350" spans="1:7" x14ac:dyDescent="0.3">
      <c r="A1350" s="59">
        <v>45425</v>
      </c>
      <c r="B1350" s="55">
        <v>16</v>
      </c>
      <c r="C1350" s="55" t="s">
        <v>62</v>
      </c>
      <c r="D1350" s="55" t="s">
        <v>41</v>
      </c>
      <c r="E1350" s="60">
        <v>9300</v>
      </c>
      <c r="F1350" s="60">
        <v>23100</v>
      </c>
      <c r="G1350" s="60">
        <v>13800</v>
      </c>
    </row>
    <row r="1351" spans="1:7" x14ac:dyDescent="0.3">
      <c r="A1351" s="59">
        <v>45425</v>
      </c>
      <c r="B1351" s="55">
        <v>16.02</v>
      </c>
      <c r="C1351" s="55" t="s">
        <v>123</v>
      </c>
      <c r="D1351" s="55" t="s">
        <v>43</v>
      </c>
      <c r="E1351" s="60">
        <v>3400</v>
      </c>
      <c r="F1351" s="60">
        <v>10250</v>
      </c>
      <c r="G1351" s="60">
        <v>6850</v>
      </c>
    </row>
    <row r="1352" spans="1:7" x14ac:dyDescent="0.3">
      <c r="A1352" s="59">
        <v>45425</v>
      </c>
      <c r="B1352" s="55">
        <v>16.05</v>
      </c>
      <c r="C1352" s="55" t="s">
        <v>47</v>
      </c>
      <c r="D1352" s="55" t="s">
        <v>41</v>
      </c>
      <c r="E1352" s="60">
        <v>2500</v>
      </c>
      <c r="F1352" s="60">
        <v>11850</v>
      </c>
      <c r="G1352" s="60">
        <v>9350</v>
      </c>
    </row>
    <row r="1353" spans="1:7" x14ac:dyDescent="0.3">
      <c r="A1353" s="59">
        <v>45425</v>
      </c>
      <c r="B1353" s="55">
        <v>16.2</v>
      </c>
      <c r="C1353" s="55" t="s">
        <v>45</v>
      </c>
      <c r="D1353" s="55" t="s">
        <v>41</v>
      </c>
      <c r="E1353" s="60">
        <v>2500</v>
      </c>
      <c r="F1353" s="60">
        <v>7700</v>
      </c>
      <c r="G1353" s="60">
        <v>5200</v>
      </c>
    </row>
    <row r="1354" spans="1:7" x14ac:dyDescent="0.3">
      <c r="A1354" s="59">
        <v>45425</v>
      </c>
      <c r="B1354" s="55">
        <v>16.3</v>
      </c>
      <c r="C1354" s="55" t="s">
        <v>54</v>
      </c>
      <c r="D1354" s="55" t="s">
        <v>55</v>
      </c>
      <c r="E1354" s="60">
        <v>1500</v>
      </c>
      <c r="F1354" s="60">
        <v>4150</v>
      </c>
      <c r="G1354" s="60">
        <v>2650</v>
      </c>
    </row>
    <row r="1355" spans="1:7" x14ac:dyDescent="0.3">
      <c r="A1355" s="59">
        <v>45425</v>
      </c>
      <c r="B1355" s="55">
        <v>16.32</v>
      </c>
      <c r="C1355" s="55" t="s">
        <v>49</v>
      </c>
      <c r="D1355" s="55" t="s">
        <v>41</v>
      </c>
      <c r="E1355" s="60">
        <v>2150</v>
      </c>
      <c r="F1355" s="60">
        <v>13550</v>
      </c>
      <c r="G1355" s="60">
        <v>11400</v>
      </c>
    </row>
    <row r="1356" spans="1:7" x14ac:dyDescent="0.3">
      <c r="A1356" s="59">
        <v>45425</v>
      </c>
      <c r="B1356" s="55">
        <v>16.420000000000002</v>
      </c>
      <c r="C1356" s="55" t="s">
        <v>95</v>
      </c>
      <c r="D1356" s="55" t="s">
        <v>41</v>
      </c>
      <c r="E1356" s="60">
        <v>7200</v>
      </c>
      <c r="F1356" s="60">
        <v>21000</v>
      </c>
      <c r="G1356" s="60">
        <v>13800</v>
      </c>
    </row>
    <row r="1357" spans="1:7" x14ac:dyDescent="0.3">
      <c r="A1357" s="59">
        <v>45425</v>
      </c>
      <c r="B1357" s="55">
        <v>16.5</v>
      </c>
      <c r="C1357" s="55" t="s">
        <v>127</v>
      </c>
      <c r="D1357" s="55" t="s">
        <v>55</v>
      </c>
      <c r="E1357" s="60">
        <v>750</v>
      </c>
      <c r="F1357" s="60">
        <v>3700</v>
      </c>
      <c r="G1357" s="60">
        <v>2950</v>
      </c>
    </row>
    <row r="1358" spans="1:7" x14ac:dyDescent="0.3">
      <c r="A1358" s="59">
        <v>45425</v>
      </c>
      <c r="B1358" s="55">
        <v>17</v>
      </c>
      <c r="C1358" s="55" t="s">
        <v>69</v>
      </c>
      <c r="D1358" s="55" t="s">
        <v>43</v>
      </c>
      <c r="E1358" s="60">
        <v>10800</v>
      </c>
      <c r="F1358" s="60">
        <v>26500</v>
      </c>
      <c r="G1358" s="60">
        <v>15700</v>
      </c>
    </row>
    <row r="1359" spans="1:7" x14ac:dyDescent="0.3">
      <c r="A1359" s="59">
        <v>45425</v>
      </c>
      <c r="B1359" s="55">
        <v>17.05</v>
      </c>
      <c r="C1359" s="55" t="s">
        <v>116</v>
      </c>
      <c r="D1359" s="55" t="s">
        <v>48</v>
      </c>
      <c r="E1359" s="60">
        <v>7550</v>
      </c>
      <c r="F1359" s="60">
        <v>19600</v>
      </c>
      <c r="G1359" s="60">
        <v>12050</v>
      </c>
    </row>
    <row r="1360" spans="1:7" x14ac:dyDescent="0.3">
      <c r="A1360" s="59">
        <v>45425</v>
      </c>
      <c r="B1360" s="55">
        <v>17.07</v>
      </c>
      <c r="C1360" s="55" t="s">
        <v>74</v>
      </c>
      <c r="D1360" s="55" t="s">
        <v>41</v>
      </c>
      <c r="E1360" s="60">
        <v>2850</v>
      </c>
      <c r="F1360" s="60">
        <v>12250</v>
      </c>
      <c r="G1360" s="60">
        <v>9400</v>
      </c>
    </row>
    <row r="1361" spans="1:7" x14ac:dyDescent="0.3">
      <c r="A1361" s="59">
        <v>45425</v>
      </c>
      <c r="B1361" s="55">
        <v>17.2</v>
      </c>
      <c r="C1361" s="55" t="s">
        <v>133</v>
      </c>
      <c r="D1361" s="55" t="s">
        <v>55</v>
      </c>
      <c r="E1361" s="60">
        <v>1550</v>
      </c>
      <c r="F1361" s="60">
        <v>4400</v>
      </c>
      <c r="G1361" s="60">
        <v>2850</v>
      </c>
    </row>
    <row r="1362" spans="1:7" x14ac:dyDescent="0.3">
      <c r="A1362" s="59">
        <v>45425</v>
      </c>
      <c r="B1362" s="55">
        <v>17.3</v>
      </c>
      <c r="C1362" s="55" t="s">
        <v>56</v>
      </c>
      <c r="D1362" s="55" t="s">
        <v>41</v>
      </c>
      <c r="E1362" s="60">
        <v>2200</v>
      </c>
      <c r="F1362" s="60">
        <v>8300</v>
      </c>
      <c r="G1362" s="60">
        <v>6100</v>
      </c>
    </row>
    <row r="1363" spans="1:7" x14ac:dyDescent="0.3">
      <c r="A1363" s="59">
        <v>45425</v>
      </c>
      <c r="B1363" s="55">
        <v>47.4</v>
      </c>
      <c r="C1363" s="55" t="s">
        <v>72</v>
      </c>
      <c r="D1363" s="55" t="s">
        <v>41</v>
      </c>
      <c r="E1363" s="60">
        <v>6800</v>
      </c>
      <c r="F1363" s="60">
        <v>20600</v>
      </c>
      <c r="G1363" s="60">
        <v>13800</v>
      </c>
    </row>
    <row r="1364" spans="1:7" x14ac:dyDescent="0.3">
      <c r="A1364" s="59">
        <v>45425</v>
      </c>
      <c r="B1364" s="55">
        <v>17.45</v>
      </c>
      <c r="C1364" s="55" t="s">
        <v>57</v>
      </c>
      <c r="D1364" s="55" t="s">
        <v>41</v>
      </c>
      <c r="E1364" s="60">
        <v>4350</v>
      </c>
      <c r="F1364" s="60">
        <v>18150</v>
      </c>
      <c r="G1364" s="60">
        <v>13800</v>
      </c>
    </row>
    <row r="1365" spans="1:7" x14ac:dyDescent="0.3">
      <c r="A1365" s="59">
        <v>45425</v>
      </c>
      <c r="B1365" s="55">
        <v>17.48</v>
      </c>
      <c r="C1365" s="55" t="s">
        <v>49</v>
      </c>
      <c r="D1365" s="55" t="s">
        <v>41</v>
      </c>
      <c r="E1365" s="60">
        <v>2100</v>
      </c>
      <c r="F1365" s="60">
        <v>14200</v>
      </c>
      <c r="G1365" s="60">
        <v>12100</v>
      </c>
    </row>
    <row r="1366" spans="1:7" x14ac:dyDescent="0.3">
      <c r="A1366" s="59">
        <v>45425</v>
      </c>
      <c r="B1366" s="55">
        <v>17.5</v>
      </c>
      <c r="C1366" s="55" t="s">
        <v>68</v>
      </c>
      <c r="D1366" s="55" t="s">
        <v>41</v>
      </c>
      <c r="E1366" s="60">
        <v>4800</v>
      </c>
      <c r="F1366" s="60">
        <v>24200</v>
      </c>
      <c r="G1366" s="60">
        <v>19400</v>
      </c>
    </row>
    <row r="1367" spans="1:7" x14ac:dyDescent="0.3">
      <c r="A1367" s="59">
        <v>45425</v>
      </c>
      <c r="B1367" s="55">
        <v>17.52</v>
      </c>
      <c r="C1367" s="55" t="s">
        <v>64</v>
      </c>
      <c r="D1367" s="55" t="s">
        <v>43</v>
      </c>
      <c r="E1367" s="60">
        <v>10050</v>
      </c>
      <c r="F1367" s="60">
        <v>25850</v>
      </c>
      <c r="G1367" s="60">
        <v>15800</v>
      </c>
    </row>
    <row r="1368" spans="1:7" x14ac:dyDescent="0.3">
      <c r="A1368" s="59">
        <v>45425</v>
      </c>
      <c r="B1368" s="55">
        <v>18.100000000000001</v>
      </c>
      <c r="C1368" s="55" t="s">
        <v>47</v>
      </c>
      <c r="D1368" s="55" t="s">
        <v>41</v>
      </c>
      <c r="E1368" s="60">
        <v>2000</v>
      </c>
      <c r="F1368" s="60">
        <v>11000</v>
      </c>
      <c r="G1368" s="60">
        <v>9000</v>
      </c>
    </row>
    <row r="1369" spans="1:7" x14ac:dyDescent="0.3">
      <c r="A1369" s="59">
        <v>45425</v>
      </c>
      <c r="B1369" s="55">
        <v>19</v>
      </c>
      <c r="C1369" s="55" t="s">
        <v>154</v>
      </c>
      <c r="D1369" s="55" t="s">
        <v>55</v>
      </c>
      <c r="E1369" s="60">
        <v>1000</v>
      </c>
      <c r="F1369" s="60">
        <v>3700</v>
      </c>
      <c r="G1369" s="60">
        <v>2700</v>
      </c>
    </row>
    <row r="1370" spans="1:7" x14ac:dyDescent="0.3">
      <c r="A1370" s="59">
        <v>45425</v>
      </c>
      <c r="B1370" s="55">
        <v>19.02</v>
      </c>
      <c r="C1370" s="55" t="s">
        <v>98</v>
      </c>
      <c r="D1370" s="55" t="s">
        <v>43</v>
      </c>
      <c r="E1370" s="60">
        <v>10050</v>
      </c>
      <c r="F1370" s="60">
        <v>23600</v>
      </c>
      <c r="G1370" s="60">
        <v>13550</v>
      </c>
    </row>
    <row r="1371" spans="1:7" x14ac:dyDescent="0.3">
      <c r="A1371" s="59">
        <v>45425</v>
      </c>
      <c r="B1371" s="55">
        <v>19.02</v>
      </c>
      <c r="C1371" s="55" t="s">
        <v>62</v>
      </c>
      <c r="D1371" s="55" t="s">
        <v>41</v>
      </c>
      <c r="E1371" s="60">
        <v>7550</v>
      </c>
      <c r="F1371" s="60">
        <v>21300</v>
      </c>
      <c r="G1371" s="60">
        <v>13750</v>
      </c>
    </row>
    <row r="1372" spans="1:7" x14ac:dyDescent="0.3">
      <c r="A1372" s="59">
        <v>45425</v>
      </c>
      <c r="B1372" s="55">
        <v>19.27</v>
      </c>
      <c r="C1372" s="55" t="s">
        <v>61</v>
      </c>
      <c r="D1372" s="55" t="s">
        <v>43</v>
      </c>
      <c r="E1372" s="60">
        <v>10300</v>
      </c>
      <c r="F1372" s="60">
        <v>26100</v>
      </c>
      <c r="G1372" s="60">
        <v>15800</v>
      </c>
    </row>
    <row r="1373" spans="1:7" x14ac:dyDescent="0.3">
      <c r="A1373" s="59">
        <v>45425</v>
      </c>
      <c r="B1373" s="55">
        <v>20.149999999999999</v>
      </c>
      <c r="C1373" s="55" t="s">
        <v>66</v>
      </c>
      <c r="D1373" s="55" t="s">
        <v>41</v>
      </c>
      <c r="E1373" s="60">
        <v>9200</v>
      </c>
      <c r="F1373" s="60">
        <v>25850</v>
      </c>
      <c r="G1373" s="60">
        <v>16650</v>
      </c>
    </row>
    <row r="1374" spans="1:7" x14ac:dyDescent="0.3">
      <c r="A1374" s="59">
        <v>45425</v>
      </c>
      <c r="B1374" s="55">
        <v>20.2</v>
      </c>
      <c r="C1374" s="55" t="s">
        <v>54</v>
      </c>
      <c r="D1374" s="55" t="s">
        <v>55</v>
      </c>
      <c r="E1374" s="60">
        <v>1750</v>
      </c>
      <c r="F1374" s="60">
        <v>4450</v>
      </c>
      <c r="G1374" s="60">
        <v>2700</v>
      </c>
    </row>
    <row r="1375" spans="1:7" x14ac:dyDescent="0.3">
      <c r="A1375" s="59">
        <v>45426</v>
      </c>
      <c r="B1375" s="55">
        <v>7.5</v>
      </c>
      <c r="C1375" s="55" t="s">
        <v>45</v>
      </c>
      <c r="D1375" s="55" t="s">
        <v>41</v>
      </c>
      <c r="E1375" s="60">
        <v>2250</v>
      </c>
      <c r="F1375" s="60">
        <v>9350</v>
      </c>
      <c r="G1375" s="60">
        <v>7100</v>
      </c>
    </row>
    <row r="1376" spans="1:7" x14ac:dyDescent="0.3">
      <c r="A1376" s="59">
        <v>45426</v>
      </c>
      <c r="B1376" s="55">
        <v>9.1</v>
      </c>
      <c r="C1376" s="55" t="s">
        <v>147</v>
      </c>
      <c r="D1376" s="55" t="s">
        <v>43</v>
      </c>
      <c r="E1376" s="60">
        <v>8700</v>
      </c>
      <c r="F1376" s="60">
        <v>24650</v>
      </c>
      <c r="G1376" s="60">
        <v>15950</v>
      </c>
    </row>
    <row r="1377" spans="1:7" x14ac:dyDescent="0.3">
      <c r="A1377" s="59">
        <v>45426</v>
      </c>
      <c r="B1377" s="55">
        <v>9.1</v>
      </c>
      <c r="C1377" s="55" t="s">
        <v>44</v>
      </c>
      <c r="D1377" s="55" t="s">
        <v>41</v>
      </c>
      <c r="E1377" s="60">
        <v>1650</v>
      </c>
      <c r="F1377" s="60">
        <v>7000</v>
      </c>
      <c r="G1377" s="60">
        <v>5350</v>
      </c>
    </row>
    <row r="1378" spans="1:7" x14ac:dyDescent="0.3">
      <c r="A1378" s="59">
        <v>45426</v>
      </c>
      <c r="B1378" s="55">
        <v>9.1999999999999993</v>
      </c>
      <c r="C1378" s="55" t="s">
        <v>47</v>
      </c>
      <c r="D1378" s="55" t="s">
        <v>41</v>
      </c>
      <c r="E1378" s="60">
        <v>2500</v>
      </c>
      <c r="F1378" s="60">
        <v>11550</v>
      </c>
      <c r="G1378" s="60">
        <v>9050</v>
      </c>
    </row>
    <row r="1379" spans="1:7" x14ac:dyDescent="0.3">
      <c r="A1379" s="59">
        <v>45426</v>
      </c>
      <c r="B1379" s="55">
        <v>9.3000000000000007</v>
      </c>
      <c r="C1379" s="55" t="s">
        <v>106</v>
      </c>
      <c r="D1379" s="55" t="s">
        <v>41</v>
      </c>
      <c r="E1379" s="60">
        <v>2400</v>
      </c>
      <c r="F1379" s="60">
        <v>17100</v>
      </c>
      <c r="G1379" s="60">
        <v>14700</v>
      </c>
    </row>
    <row r="1380" spans="1:7" x14ac:dyDescent="0.3">
      <c r="A1380" s="59">
        <v>45426</v>
      </c>
      <c r="B1380" s="55">
        <v>9.3000000000000007</v>
      </c>
      <c r="C1380" s="55" t="s">
        <v>40</v>
      </c>
      <c r="D1380" s="55" t="s">
        <v>41</v>
      </c>
      <c r="E1380" s="60">
        <v>2000</v>
      </c>
      <c r="F1380" s="60">
        <v>9100</v>
      </c>
      <c r="G1380" s="60">
        <v>7100</v>
      </c>
    </row>
    <row r="1381" spans="1:7" x14ac:dyDescent="0.3">
      <c r="A1381" s="59">
        <v>45426</v>
      </c>
      <c r="B1381" s="55">
        <v>9.4</v>
      </c>
      <c r="C1381" s="55" t="s">
        <v>46</v>
      </c>
      <c r="D1381" s="55" t="s">
        <v>41</v>
      </c>
      <c r="E1381" s="60">
        <v>8300</v>
      </c>
      <c r="F1381" s="60">
        <v>22200</v>
      </c>
      <c r="G1381" s="60">
        <v>13900</v>
      </c>
    </row>
    <row r="1382" spans="1:7" x14ac:dyDescent="0.3">
      <c r="A1382" s="59">
        <v>45426</v>
      </c>
      <c r="B1382" s="55">
        <v>10</v>
      </c>
      <c r="C1382" s="55" t="s">
        <v>45</v>
      </c>
      <c r="D1382" s="55" t="s">
        <v>41</v>
      </c>
      <c r="E1382" s="60">
        <v>4750</v>
      </c>
      <c r="F1382" s="60">
        <v>9750</v>
      </c>
      <c r="G1382" s="60">
        <v>5000</v>
      </c>
    </row>
    <row r="1383" spans="1:7" x14ac:dyDescent="0.3">
      <c r="A1383" s="59">
        <v>45426</v>
      </c>
      <c r="B1383" s="55">
        <v>10.1</v>
      </c>
      <c r="C1383" s="55" t="s">
        <v>117</v>
      </c>
      <c r="D1383" s="55" t="s">
        <v>43</v>
      </c>
      <c r="E1383" s="60">
        <v>9500</v>
      </c>
      <c r="F1383" s="60">
        <v>24950</v>
      </c>
      <c r="G1383" s="60">
        <v>15450</v>
      </c>
    </row>
    <row r="1384" spans="1:7" x14ac:dyDescent="0.3">
      <c r="A1384" s="59">
        <v>45426</v>
      </c>
      <c r="B1384" s="55">
        <v>10.199999999999999</v>
      </c>
      <c r="C1384" s="55" t="s">
        <v>110</v>
      </c>
      <c r="D1384" s="55" t="s">
        <v>43</v>
      </c>
      <c r="E1384" s="60">
        <v>9000</v>
      </c>
      <c r="F1384" s="60">
        <v>25050</v>
      </c>
      <c r="G1384" s="60">
        <v>16050</v>
      </c>
    </row>
    <row r="1385" spans="1:7" x14ac:dyDescent="0.3">
      <c r="A1385" s="59">
        <v>45426</v>
      </c>
      <c r="B1385" s="55">
        <v>10.199999999999999</v>
      </c>
      <c r="C1385" s="55" t="s">
        <v>50</v>
      </c>
      <c r="D1385" s="55" t="s">
        <v>43</v>
      </c>
      <c r="E1385" s="60">
        <v>6850</v>
      </c>
      <c r="F1385" s="60">
        <v>20650</v>
      </c>
      <c r="G1385" s="60">
        <v>13800</v>
      </c>
    </row>
    <row r="1386" spans="1:7" x14ac:dyDescent="0.3">
      <c r="A1386" s="59">
        <v>45426</v>
      </c>
      <c r="B1386" s="55">
        <v>10.3</v>
      </c>
      <c r="C1386" s="55" t="s">
        <v>85</v>
      </c>
      <c r="D1386" s="55" t="s">
        <v>43</v>
      </c>
      <c r="E1386" s="60">
        <v>9500</v>
      </c>
      <c r="F1386" s="60">
        <v>21600</v>
      </c>
      <c r="G1386" s="60">
        <v>12100</v>
      </c>
    </row>
    <row r="1387" spans="1:7" x14ac:dyDescent="0.3">
      <c r="A1387" s="59">
        <v>45426</v>
      </c>
      <c r="B1387" s="55">
        <v>10.3</v>
      </c>
      <c r="C1387" s="55" t="s">
        <v>60</v>
      </c>
      <c r="D1387" s="55" t="s">
        <v>41</v>
      </c>
      <c r="E1387" s="60">
        <v>8150</v>
      </c>
      <c r="F1387" s="60">
        <v>22000</v>
      </c>
      <c r="G1387" s="60">
        <v>13850</v>
      </c>
    </row>
    <row r="1388" spans="1:7" x14ac:dyDescent="0.3">
      <c r="A1388" s="59">
        <v>45426</v>
      </c>
      <c r="B1388" s="55">
        <v>10.3</v>
      </c>
      <c r="C1388" s="55" t="s">
        <v>44</v>
      </c>
      <c r="D1388" s="55" t="s">
        <v>41</v>
      </c>
      <c r="E1388" s="60">
        <v>1600</v>
      </c>
      <c r="F1388" s="60">
        <v>6950</v>
      </c>
      <c r="G1388" s="60">
        <v>5350</v>
      </c>
    </row>
    <row r="1389" spans="1:7" x14ac:dyDescent="0.3">
      <c r="A1389" s="59">
        <v>45426</v>
      </c>
      <c r="B1389" s="55">
        <v>11</v>
      </c>
      <c r="C1389" s="55" t="s">
        <v>108</v>
      </c>
      <c r="D1389" s="55" t="s">
        <v>41</v>
      </c>
      <c r="E1389" s="60">
        <v>7850</v>
      </c>
      <c r="F1389" s="60">
        <v>22050</v>
      </c>
      <c r="G1389" s="60">
        <v>14200</v>
      </c>
    </row>
    <row r="1390" spans="1:7" x14ac:dyDescent="0.3">
      <c r="A1390" s="59">
        <v>45426</v>
      </c>
      <c r="B1390" s="55">
        <v>11.1</v>
      </c>
      <c r="C1390" s="55" t="s">
        <v>75</v>
      </c>
      <c r="D1390" s="55" t="s">
        <v>43</v>
      </c>
      <c r="E1390" s="60">
        <v>7100</v>
      </c>
      <c r="F1390" s="60">
        <v>20900</v>
      </c>
      <c r="G1390" s="60">
        <v>13800</v>
      </c>
    </row>
    <row r="1391" spans="1:7" x14ac:dyDescent="0.3">
      <c r="A1391" s="59">
        <v>45426</v>
      </c>
      <c r="B1391" s="55">
        <v>11.1</v>
      </c>
      <c r="C1391" s="55" t="s">
        <v>42</v>
      </c>
      <c r="D1391" s="55" t="s">
        <v>43</v>
      </c>
      <c r="E1391" s="60">
        <v>11100</v>
      </c>
      <c r="F1391" s="60">
        <v>26900</v>
      </c>
      <c r="G1391" s="60">
        <v>15800</v>
      </c>
    </row>
    <row r="1392" spans="1:7" x14ac:dyDescent="0.3">
      <c r="A1392" s="59">
        <v>45426</v>
      </c>
      <c r="B1392" s="55">
        <v>11.1</v>
      </c>
      <c r="C1392" s="55" t="s">
        <v>47</v>
      </c>
      <c r="D1392" s="55" t="s">
        <v>41</v>
      </c>
      <c r="E1392" s="60">
        <v>1700</v>
      </c>
      <c r="F1392" s="60">
        <v>10650</v>
      </c>
      <c r="G1392" s="60">
        <v>8950</v>
      </c>
    </row>
    <row r="1393" spans="1:7" x14ac:dyDescent="0.3">
      <c r="A1393" s="59">
        <v>45426</v>
      </c>
      <c r="B1393" s="55">
        <v>11.1</v>
      </c>
      <c r="C1393" s="55" t="s">
        <v>74</v>
      </c>
      <c r="D1393" s="55" t="s">
        <v>41</v>
      </c>
      <c r="E1393" s="60">
        <v>2300</v>
      </c>
      <c r="F1393" s="60">
        <v>11850</v>
      </c>
      <c r="G1393" s="60">
        <v>9550</v>
      </c>
    </row>
    <row r="1394" spans="1:7" x14ac:dyDescent="0.3">
      <c r="A1394" s="59">
        <v>45426</v>
      </c>
      <c r="B1394" s="55">
        <v>11.2</v>
      </c>
      <c r="C1394" s="55" t="s">
        <v>56</v>
      </c>
      <c r="D1394" s="55" t="s">
        <v>41</v>
      </c>
      <c r="E1394" s="60">
        <v>2750</v>
      </c>
      <c r="F1394" s="60">
        <v>8800</v>
      </c>
      <c r="G1394" s="60">
        <v>6050</v>
      </c>
    </row>
    <row r="1395" spans="1:7" x14ac:dyDescent="0.3">
      <c r="A1395" s="59">
        <v>45426</v>
      </c>
      <c r="B1395" s="55">
        <v>11.2</v>
      </c>
      <c r="C1395" s="55" t="s">
        <v>104</v>
      </c>
      <c r="D1395" s="55" t="s">
        <v>43</v>
      </c>
      <c r="E1395" s="60">
        <v>8100</v>
      </c>
      <c r="F1395" s="60">
        <v>21950</v>
      </c>
      <c r="G1395" s="60">
        <v>13850</v>
      </c>
    </row>
    <row r="1396" spans="1:7" x14ac:dyDescent="0.3">
      <c r="A1396" s="59">
        <v>45426</v>
      </c>
      <c r="B1396" s="55">
        <v>11.2</v>
      </c>
      <c r="C1396" s="55" t="s">
        <v>45</v>
      </c>
      <c r="D1396" s="55" t="s">
        <v>41</v>
      </c>
      <c r="E1396" s="60">
        <v>1850</v>
      </c>
      <c r="F1396" s="60">
        <v>6800</v>
      </c>
      <c r="G1396" s="60">
        <v>4950</v>
      </c>
    </row>
    <row r="1397" spans="1:7" x14ac:dyDescent="0.3">
      <c r="A1397" s="59">
        <v>45426</v>
      </c>
      <c r="B1397" s="55">
        <v>11.3</v>
      </c>
      <c r="C1397" s="55" t="s">
        <v>98</v>
      </c>
      <c r="D1397" s="55" t="s">
        <v>43</v>
      </c>
      <c r="E1397" s="60">
        <v>9500</v>
      </c>
      <c r="F1397" s="60">
        <v>23150</v>
      </c>
      <c r="G1397" s="60">
        <v>13650</v>
      </c>
    </row>
    <row r="1398" spans="1:7" x14ac:dyDescent="0.3">
      <c r="A1398" s="59">
        <v>45426</v>
      </c>
      <c r="B1398" s="55">
        <v>11.3</v>
      </c>
      <c r="C1398" s="55" t="s">
        <v>40</v>
      </c>
      <c r="D1398" s="55" t="s">
        <v>41</v>
      </c>
      <c r="E1398" s="60">
        <v>2000</v>
      </c>
      <c r="F1398" s="60">
        <v>9100</v>
      </c>
      <c r="G1398" s="60">
        <v>7100</v>
      </c>
    </row>
    <row r="1399" spans="1:7" x14ac:dyDescent="0.3">
      <c r="A1399" s="59">
        <v>45426</v>
      </c>
      <c r="B1399" s="55">
        <v>11.4</v>
      </c>
      <c r="C1399" s="55" t="s">
        <v>86</v>
      </c>
      <c r="D1399" s="55" t="s">
        <v>43</v>
      </c>
      <c r="E1399" s="60">
        <v>9600</v>
      </c>
      <c r="F1399" s="60">
        <v>22100</v>
      </c>
      <c r="G1399" s="60">
        <v>12500</v>
      </c>
    </row>
    <row r="1400" spans="1:7" x14ac:dyDescent="0.3">
      <c r="A1400" s="59">
        <v>45426</v>
      </c>
      <c r="B1400" s="55">
        <v>11.4</v>
      </c>
      <c r="C1400" s="55" t="s">
        <v>53</v>
      </c>
      <c r="D1400" s="55" t="s">
        <v>43</v>
      </c>
      <c r="E1400" s="60">
        <v>6100</v>
      </c>
      <c r="F1400" s="60">
        <v>18550</v>
      </c>
      <c r="G1400" s="60">
        <v>12450</v>
      </c>
    </row>
    <row r="1401" spans="1:7" x14ac:dyDescent="0.3">
      <c r="A1401" s="59">
        <v>45426</v>
      </c>
      <c r="B1401" s="55">
        <v>11.5</v>
      </c>
      <c r="C1401" s="55" t="s">
        <v>99</v>
      </c>
      <c r="D1401" s="55" t="s">
        <v>43</v>
      </c>
      <c r="E1401" s="60">
        <v>7200</v>
      </c>
      <c r="F1401" s="60">
        <v>19700</v>
      </c>
      <c r="G1401" s="60">
        <v>12500</v>
      </c>
    </row>
    <row r="1402" spans="1:7" x14ac:dyDescent="0.3">
      <c r="A1402" s="59">
        <v>45426</v>
      </c>
      <c r="B1402" s="55">
        <v>12</v>
      </c>
      <c r="C1402" s="55" t="s">
        <v>73</v>
      </c>
      <c r="D1402" s="55" t="s">
        <v>43</v>
      </c>
      <c r="E1402" s="60">
        <v>7350</v>
      </c>
      <c r="F1402" s="60">
        <v>21100</v>
      </c>
      <c r="G1402" s="60">
        <v>13750</v>
      </c>
    </row>
    <row r="1403" spans="1:7" x14ac:dyDescent="0.3">
      <c r="A1403" s="59">
        <v>45426</v>
      </c>
      <c r="B1403" s="55">
        <v>12</v>
      </c>
      <c r="C1403" s="55" t="s">
        <v>44</v>
      </c>
      <c r="D1403" s="55" t="s">
        <v>41</v>
      </c>
      <c r="E1403" s="60">
        <v>600</v>
      </c>
      <c r="F1403" s="60">
        <v>5900</v>
      </c>
      <c r="G1403" s="60">
        <v>5300</v>
      </c>
    </row>
    <row r="1404" spans="1:7" x14ac:dyDescent="0.3">
      <c r="A1404" s="59">
        <v>45426</v>
      </c>
      <c r="B1404" s="55">
        <v>12</v>
      </c>
      <c r="C1404" s="55" t="s">
        <v>95</v>
      </c>
      <c r="D1404" s="55" t="s">
        <v>41</v>
      </c>
      <c r="E1404" s="60">
        <v>9300</v>
      </c>
      <c r="F1404" s="60">
        <v>23100</v>
      </c>
      <c r="G1404" s="60">
        <v>13800</v>
      </c>
    </row>
    <row r="1405" spans="1:7" x14ac:dyDescent="0.3">
      <c r="A1405" s="59">
        <v>45426</v>
      </c>
      <c r="B1405" s="55">
        <v>12</v>
      </c>
      <c r="C1405" s="55" t="s">
        <v>51</v>
      </c>
      <c r="D1405" s="55" t="s">
        <v>48</v>
      </c>
      <c r="E1405" s="60">
        <v>8650</v>
      </c>
      <c r="F1405" s="60">
        <v>20800</v>
      </c>
      <c r="G1405" s="60">
        <v>12150</v>
      </c>
    </row>
    <row r="1406" spans="1:7" x14ac:dyDescent="0.3">
      <c r="A1406" s="59">
        <v>45426</v>
      </c>
      <c r="B1406" s="55">
        <v>12.1</v>
      </c>
      <c r="C1406" s="55" t="s">
        <v>46</v>
      </c>
      <c r="D1406" s="55" t="s">
        <v>41</v>
      </c>
      <c r="E1406" s="60">
        <v>7250</v>
      </c>
      <c r="F1406" s="60">
        <v>21150</v>
      </c>
      <c r="G1406" s="60">
        <v>13900</v>
      </c>
    </row>
    <row r="1407" spans="1:7" x14ac:dyDescent="0.3">
      <c r="A1407" s="59">
        <v>45426</v>
      </c>
      <c r="B1407" s="55">
        <v>12.2</v>
      </c>
      <c r="C1407" s="55" t="s">
        <v>123</v>
      </c>
      <c r="D1407" s="55" t="s">
        <v>43</v>
      </c>
      <c r="E1407" s="60">
        <v>3400</v>
      </c>
      <c r="F1407" s="60">
        <v>10250</v>
      </c>
      <c r="G1407" s="60">
        <v>6850</v>
      </c>
    </row>
    <row r="1408" spans="1:7" x14ac:dyDescent="0.3">
      <c r="A1408" s="59">
        <v>45426</v>
      </c>
      <c r="B1408" s="55">
        <v>12.2</v>
      </c>
      <c r="C1408" s="55" t="s">
        <v>57</v>
      </c>
      <c r="D1408" s="55" t="s">
        <v>41</v>
      </c>
      <c r="E1408" s="60">
        <v>7750</v>
      </c>
      <c r="F1408" s="60">
        <v>21500</v>
      </c>
      <c r="G1408" s="60">
        <v>13750</v>
      </c>
    </row>
    <row r="1409" spans="1:7" x14ac:dyDescent="0.3">
      <c r="A1409" s="59">
        <v>45426</v>
      </c>
      <c r="B1409" s="55">
        <v>12.2</v>
      </c>
      <c r="C1409" s="55" t="s">
        <v>69</v>
      </c>
      <c r="D1409" s="55" t="s">
        <v>43</v>
      </c>
      <c r="E1409" s="60">
        <v>10350</v>
      </c>
      <c r="F1409" s="60">
        <v>26000</v>
      </c>
      <c r="G1409" s="60">
        <v>15650</v>
      </c>
    </row>
    <row r="1410" spans="1:7" x14ac:dyDescent="0.3">
      <c r="A1410" s="59">
        <v>45426</v>
      </c>
      <c r="B1410" s="55">
        <v>12.3</v>
      </c>
      <c r="C1410" s="55" t="s">
        <v>45</v>
      </c>
      <c r="D1410" s="55" t="s">
        <v>41</v>
      </c>
      <c r="E1410" s="60">
        <v>950</v>
      </c>
      <c r="F1410" s="60">
        <v>6200</v>
      </c>
      <c r="G1410" s="60">
        <v>5250</v>
      </c>
    </row>
    <row r="1411" spans="1:7" x14ac:dyDescent="0.3">
      <c r="A1411" s="59">
        <v>45426</v>
      </c>
      <c r="B1411" s="55">
        <v>12.4</v>
      </c>
      <c r="C1411" s="55" t="s">
        <v>47</v>
      </c>
      <c r="D1411" s="55" t="s">
        <v>41</v>
      </c>
      <c r="E1411" s="60">
        <v>700</v>
      </c>
      <c r="F1411" s="60">
        <v>9800</v>
      </c>
      <c r="G1411" s="60">
        <v>9100</v>
      </c>
    </row>
    <row r="1412" spans="1:7" x14ac:dyDescent="0.3">
      <c r="A1412" s="59">
        <v>45426</v>
      </c>
      <c r="B1412" s="55">
        <v>12.4</v>
      </c>
      <c r="C1412" s="55" t="s">
        <v>52</v>
      </c>
      <c r="D1412" s="55" t="s">
        <v>41</v>
      </c>
      <c r="E1412" s="60">
        <v>8900</v>
      </c>
      <c r="F1412" s="60">
        <v>22650</v>
      </c>
      <c r="G1412" s="60">
        <v>13750</v>
      </c>
    </row>
    <row r="1413" spans="1:7" x14ac:dyDescent="0.3">
      <c r="A1413" s="59">
        <v>45426</v>
      </c>
      <c r="B1413" s="55">
        <v>12.5</v>
      </c>
      <c r="C1413" s="55" t="s">
        <v>155</v>
      </c>
      <c r="D1413" s="55" t="s">
        <v>43</v>
      </c>
      <c r="E1413" s="60">
        <v>3800</v>
      </c>
      <c r="F1413" s="60">
        <v>19900</v>
      </c>
      <c r="G1413" s="60">
        <v>16100</v>
      </c>
    </row>
    <row r="1414" spans="1:7" x14ac:dyDescent="0.3">
      <c r="A1414" s="59">
        <v>45426</v>
      </c>
      <c r="B1414" s="55">
        <v>13</v>
      </c>
      <c r="C1414" s="55" t="s">
        <v>72</v>
      </c>
      <c r="D1414" s="55" t="s">
        <v>41</v>
      </c>
      <c r="E1414" s="60">
        <v>10150</v>
      </c>
      <c r="F1414" s="60">
        <v>23950</v>
      </c>
      <c r="G1414" s="60">
        <v>13800</v>
      </c>
    </row>
    <row r="1415" spans="1:7" x14ac:dyDescent="0.3">
      <c r="A1415" s="59">
        <v>45426</v>
      </c>
      <c r="B1415" s="55">
        <v>13</v>
      </c>
      <c r="C1415" s="55" t="s">
        <v>40</v>
      </c>
      <c r="D1415" s="55" t="s">
        <v>41</v>
      </c>
      <c r="E1415" s="60">
        <v>800</v>
      </c>
      <c r="F1415" s="60">
        <v>7800</v>
      </c>
      <c r="G1415" s="60">
        <v>7000</v>
      </c>
    </row>
    <row r="1416" spans="1:7" x14ac:dyDescent="0.3">
      <c r="A1416" s="59">
        <v>45426</v>
      </c>
      <c r="B1416" s="55">
        <v>13.1</v>
      </c>
      <c r="C1416" s="55" t="s">
        <v>54</v>
      </c>
      <c r="D1416" s="55" t="s">
        <v>55</v>
      </c>
      <c r="E1416" s="60">
        <v>1750</v>
      </c>
      <c r="F1416" s="60">
        <v>4450</v>
      </c>
      <c r="G1416" s="60">
        <v>2700</v>
      </c>
    </row>
    <row r="1417" spans="1:7" x14ac:dyDescent="0.3">
      <c r="A1417" s="59">
        <v>45426</v>
      </c>
      <c r="B1417" s="55">
        <v>13.1</v>
      </c>
      <c r="C1417" s="55" t="s">
        <v>87</v>
      </c>
      <c r="D1417" s="55" t="s">
        <v>43</v>
      </c>
      <c r="E1417" s="60">
        <v>1450</v>
      </c>
      <c r="F1417" s="60">
        <v>8350</v>
      </c>
      <c r="G1417" s="60">
        <v>6900</v>
      </c>
    </row>
    <row r="1418" spans="1:7" x14ac:dyDescent="0.3">
      <c r="A1418" s="59">
        <v>45426</v>
      </c>
      <c r="B1418" s="55">
        <v>13.1</v>
      </c>
      <c r="C1418" s="55" t="s">
        <v>44</v>
      </c>
      <c r="D1418" s="55" t="s">
        <v>41</v>
      </c>
      <c r="E1418" s="60">
        <v>150</v>
      </c>
      <c r="F1418" s="60">
        <v>4950</v>
      </c>
      <c r="G1418" s="60">
        <v>4800</v>
      </c>
    </row>
    <row r="1419" spans="1:7" x14ac:dyDescent="0.3">
      <c r="A1419" s="59">
        <v>45426</v>
      </c>
      <c r="B1419" s="55">
        <v>13.1</v>
      </c>
      <c r="C1419" s="55" t="s">
        <v>70</v>
      </c>
      <c r="D1419" s="55" t="s">
        <v>41</v>
      </c>
      <c r="E1419" s="60">
        <v>9750</v>
      </c>
      <c r="F1419" s="60">
        <v>23450</v>
      </c>
      <c r="G1419" s="60">
        <v>13700</v>
      </c>
    </row>
    <row r="1420" spans="1:7" x14ac:dyDescent="0.3">
      <c r="A1420" s="59">
        <v>45426</v>
      </c>
      <c r="B1420" s="55">
        <v>13.2</v>
      </c>
      <c r="C1420" s="55" t="s">
        <v>105</v>
      </c>
      <c r="D1420" s="55" t="s">
        <v>43</v>
      </c>
      <c r="E1420" s="60">
        <v>3350</v>
      </c>
      <c r="F1420" s="60">
        <v>11100</v>
      </c>
      <c r="G1420" s="60">
        <v>7750</v>
      </c>
    </row>
    <row r="1421" spans="1:7" x14ac:dyDescent="0.3">
      <c r="A1421" s="59">
        <v>45426</v>
      </c>
      <c r="B1421" s="55">
        <v>13.3</v>
      </c>
      <c r="C1421" s="55" t="s">
        <v>97</v>
      </c>
      <c r="D1421" s="55" t="s">
        <v>43</v>
      </c>
      <c r="E1421" s="60">
        <v>2500</v>
      </c>
      <c r="F1421" s="60">
        <v>8000</v>
      </c>
      <c r="G1421" s="60">
        <v>5500</v>
      </c>
    </row>
    <row r="1422" spans="1:7" x14ac:dyDescent="0.3">
      <c r="A1422" s="59">
        <v>45426</v>
      </c>
      <c r="B1422" s="55">
        <v>13.3</v>
      </c>
      <c r="C1422" s="55" t="s">
        <v>147</v>
      </c>
      <c r="D1422" s="55" t="s">
        <v>43</v>
      </c>
      <c r="E1422" s="60">
        <v>5250</v>
      </c>
      <c r="F1422" s="60">
        <v>21150</v>
      </c>
      <c r="G1422" s="60">
        <v>15900</v>
      </c>
    </row>
    <row r="1423" spans="1:7" x14ac:dyDescent="0.3">
      <c r="A1423" s="59">
        <v>45426</v>
      </c>
      <c r="B1423" s="55">
        <v>13.3</v>
      </c>
      <c r="C1423" s="55" t="s">
        <v>116</v>
      </c>
      <c r="D1423" s="55" t="s">
        <v>48</v>
      </c>
      <c r="E1423" s="60">
        <v>8150</v>
      </c>
      <c r="F1423" s="60">
        <v>20150</v>
      </c>
      <c r="G1423" s="60">
        <v>12000</v>
      </c>
    </row>
    <row r="1424" spans="1:7" x14ac:dyDescent="0.3">
      <c r="A1424" s="59">
        <v>45426</v>
      </c>
      <c r="B1424" s="55">
        <v>13.4</v>
      </c>
      <c r="C1424" s="55" t="s">
        <v>135</v>
      </c>
      <c r="D1424" s="55" t="s">
        <v>43</v>
      </c>
      <c r="E1424" s="60">
        <v>2800</v>
      </c>
      <c r="F1424" s="60">
        <v>9950</v>
      </c>
      <c r="G1424" s="60">
        <v>7150</v>
      </c>
    </row>
    <row r="1425" spans="1:7" x14ac:dyDescent="0.3">
      <c r="A1425" s="59">
        <v>45426</v>
      </c>
      <c r="B1425" s="55">
        <v>13.5</v>
      </c>
      <c r="C1425" s="55" t="s">
        <v>108</v>
      </c>
      <c r="D1425" s="55" t="s">
        <v>41</v>
      </c>
      <c r="E1425" s="60">
        <v>8050</v>
      </c>
      <c r="F1425" s="60">
        <v>22250</v>
      </c>
      <c r="G1425" s="60">
        <v>14200</v>
      </c>
    </row>
    <row r="1426" spans="1:7" x14ac:dyDescent="0.3">
      <c r="A1426" s="59">
        <v>45426</v>
      </c>
      <c r="B1426" s="55">
        <v>13.5</v>
      </c>
      <c r="C1426" s="55" t="s">
        <v>74</v>
      </c>
      <c r="D1426" s="55" t="s">
        <v>41</v>
      </c>
      <c r="E1426" s="60">
        <v>3100</v>
      </c>
      <c r="F1426" s="60">
        <v>12600</v>
      </c>
      <c r="G1426" s="60">
        <v>9500</v>
      </c>
    </row>
    <row r="1427" spans="1:7" x14ac:dyDescent="0.3">
      <c r="A1427" s="59">
        <v>45426</v>
      </c>
      <c r="B1427" s="55">
        <v>14</v>
      </c>
      <c r="C1427" s="55" t="s">
        <v>156</v>
      </c>
      <c r="D1427" s="55" t="s">
        <v>43</v>
      </c>
      <c r="E1427" s="60">
        <v>3550</v>
      </c>
      <c r="F1427" s="60">
        <v>11550</v>
      </c>
      <c r="G1427" s="60">
        <v>8000</v>
      </c>
    </row>
    <row r="1428" spans="1:7" x14ac:dyDescent="0.3">
      <c r="A1428" s="59">
        <v>45426</v>
      </c>
      <c r="B1428" s="55">
        <v>14</v>
      </c>
      <c r="C1428" s="55" t="s">
        <v>47</v>
      </c>
      <c r="D1428" s="55" t="s">
        <v>41</v>
      </c>
      <c r="E1428" s="60">
        <v>1400</v>
      </c>
      <c r="F1428" s="60">
        <v>10300</v>
      </c>
      <c r="G1428" s="60">
        <v>8900</v>
      </c>
    </row>
    <row r="1429" spans="1:7" x14ac:dyDescent="0.3">
      <c r="A1429" s="59">
        <v>45426</v>
      </c>
      <c r="B1429" s="55">
        <v>14.1</v>
      </c>
      <c r="C1429" s="55" t="s">
        <v>59</v>
      </c>
      <c r="D1429" s="55" t="s">
        <v>48</v>
      </c>
      <c r="E1429" s="60">
        <v>13400</v>
      </c>
      <c r="F1429" s="60">
        <v>28250</v>
      </c>
      <c r="G1429" s="60">
        <v>14850</v>
      </c>
    </row>
    <row r="1430" spans="1:7" x14ac:dyDescent="0.3">
      <c r="A1430" s="59">
        <v>45426</v>
      </c>
      <c r="B1430" s="55">
        <v>14.1</v>
      </c>
      <c r="C1430" s="55" t="s">
        <v>45</v>
      </c>
      <c r="D1430" s="55" t="s">
        <v>41</v>
      </c>
      <c r="E1430" s="60">
        <v>2450</v>
      </c>
      <c r="F1430" s="60">
        <v>7600</v>
      </c>
      <c r="G1430" s="60">
        <v>5150</v>
      </c>
    </row>
    <row r="1431" spans="1:7" x14ac:dyDescent="0.3">
      <c r="A1431" s="59">
        <v>45426</v>
      </c>
      <c r="B1431" s="55">
        <v>14.1</v>
      </c>
      <c r="C1431" s="55" t="s">
        <v>63</v>
      </c>
      <c r="D1431" s="55" t="s">
        <v>43</v>
      </c>
      <c r="E1431" s="60">
        <v>3350</v>
      </c>
      <c r="F1431" s="60">
        <v>11350</v>
      </c>
      <c r="G1431" s="60">
        <v>8000</v>
      </c>
    </row>
    <row r="1432" spans="1:7" x14ac:dyDescent="0.3">
      <c r="A1432" s="59">
        <v>45426</v>
      </c>
      <c r="B1432" s="55">
        <v>14.3</v>
      </c>
      <c r="C1432" s="55" t="s">
        <v>42</v>
      </c>
      <c r="D1432" s="55" t="s">
        <v>43</v>
      </c>
      <c r="E1432" s="60">
        <v>7800</v>
      </c>
      <c r="F1432" s="60">
        <v>23600</v>
      </c>
      <c r="G1432" s="60">
        <v>15800</v>
      </c>
    </row>
    <row r="1433" spans="1:7" x14ac:dyDescent="0.3">
      <c r="A1433" s="59">
        <v>45426</v>
      </c>
      <c r="B1433" s="55">
        <v>14.4</v>
      </c>
      <c r="C1433" s="55" t="s">
        <v>64</v>
      </c>
      <c r="D1433" s="55" t="s">
        <v>43</v>
      </c>
      <c r="E1433" s="60">
        <v>11250</v>
      </c>
      <c r="F1433" s="60">
        <v>27000</v>
      </c>
      <c r="G1433" s="60">
        <v>15750</v>
      </c>
    </row>
    <row r="1434" spans="1:7" x14ac:dyDescent="0.3">
      <c r="A1434" s="59">
        <v>45426</v>
      </c>
      <c r="B1434" s="55">
        <v>14.4</v>
      </c>
      <c r="C1434" s="55" t="s">
        <v>46</v>
      </c>
      <c r="D1434" s="55" t="s">
        <v>41</v>
      </c>
      <c r="E1434" s="60">
        <v>6800</v>
      </c>
      <c r="F1434" s="60">
        <v>20650</v>
      </c>
      <c r="G1434" s="60">
        <v>13850</v>
      </c>
    </row>
    <row r="1435" spans="1:7" x14ac:dyDescent="0.3">
      <c r="A1435" s="59">
        <v>45426</v>
      </c>
      <c r="B1435" s="55">
        <v>14.5</v>
      </c>
      <c r="C1435" s="55" t="s">
        <v>106</v>
      </c>
      <c r="D1435" s="55" t="s">
        <v>41</v>
      </c>
      <c r="E1435" s="60">
        <v>11550</v>
      </c>
      <c r="F1435" s="60">
        <v>26250</v>
      </c>
      <c r="G1435" s="60">
        <v>14700</v>
      </c>
    </row>
    <row r="1436" spans="1:7" x14ac:dyDescent="0.3">
      <c r="A1436" s="59">
        <v>45426</v>
      </c>
      <c r="B1436" s="55">
        <v>14.5</v>
      </c>
      <c r="C1436" s="55" t="s">
        <v>60</v>
      </c>
      <c r="D1436" s="55" t="s">
        <v>41</v>
      </c>
      <c r="E1436" s="60">
        <v>5600</v>
      </c>
      <c r="F1436" s="60">
        <v>19400</v>
      </c>
      <c r="G1436" s="60">
        <v>13800</v>
      </c>
    </row>
    <row r="1437" spans="1:7" x14ac:dyDescent="0.3">
      <c r="A1437" s="59">
        <v>45426</v>
      </c>
      <c r="B1437" s="55">
        <v>14.5</v>
      </c>
      <c r="C1437" s="55" t="s">
        <v>85</v>
      </c>
      <c r="D1437" s="55" t="s">
        <v>43</v>
      </c>
      <c r="E1437" s="60">
        <v>8500</v>
      </c>
      <c r="F1437" s="60">
        <v>20600</v>
      </c>
      <c r="G1437" s="60">
        <v>12100</v>
      </c>
    </row>
    <row r="1438" spans="1:7" x14ac:dyDescent="0.3">
      <c r="A1438" s="59">
        <v>45426</v>
      </c>
      <c r="B1438" s="55">
        <v>14.5</v>
      </c>
      <c r="C1438" s="55" t="s">
        <v>44</v>
      </c>
      <c r="D1438" s="55" t="s">
        <v>41</v>
      </c>
      <c r="E1438" s="60">
        <v>1050</v>
      </c>
      <c r="F1438" s="60">
        <v>6400</v>
      </c>
      <c r="G1438" s="60">
        <v>5350</v>
      </c>
    </row>
    <row r="1439" spans="1:7" x14ac:dyDescent="0.3">
      <c r="A1439" s="59">
        <v>45426</v>
      </c>
      <c r="B1439" s="55">
        <v>15</v>
      </c>
      <c r="C1439" s="55" t="s">
        <v>73</v>
      </c>
      <c r="D1439" s="55" t="s">
        <v>43</v>
      </c>
      <c r="E1439" s="60">
        <v>3450</v>
      </c>
      <c r="F1439" s="60">
        <v>17150</v>
      </c>
      <c r="G1439" s="60">
        <v>13700</v>
      </c>
    </row>
    <row r="1440" spans="1:7" x14ac:dyDescent="0.3">
      <c r="A1440" s="59">
        <v>45426</v>
      </c>
      <c r="B1440" s="55">
        <v>15.1</v>
      </c>
      <c r="C1440" s="55" t="s">
        <v>111</v>
      </c>
      <c r="D1440" s="55" t="s">
        <v>43</v>
      </c>
      <c r="E1440" s="60">
        <v>3250</v>
      </c>
      <c r="F1440" s="60">
        <v>8950</v>
      </c>
      <c r="G1440" s="60">
        <v>5700</v>
      </c>
    </row>
    <row r="1441" spans="1:7" x14ac:dyDescent="0.3">
      <c r="A1441" s="59">
        <v>45426</v>
      </c>
      <c r="B1441" s="55">
        <v>15.1</v>
      </c>
      <c r="C1441" s="55" t="s">
        <v>53</v>
      </c>
      <c r="D1441" s="55" t="s">
        <v>43</v>
      </c>
      <c r="E1441" s="60">
        <v>5950</v>
      </c>
      <c r="F1441" s="60">
        <v>18400</v>
      </c>
      <c r="G1441" s="60">
        <v>12450</v>
      </c>
    </row>
    <row r="1442" spans="1:7" x14ac:dyDescent="0.3">
      <c r="A1442" s="59">
        <v>45426</v>
      </c>
      <c r="B1442" s="55">
        <v>15.1</v>
      </c>
      <c r="C1442" s="55" t="s">
        <v>56</v>
      </c>
      <c r="D1442" s="55" t="s">
        <v>41</v>
      </c>
      <c r="E1442" s="60">
        <v>1650</v>
      </c>
      <c r="F1442" s="60">
        <v>7700</v>
      </c>
      <c r="G1442" s="60">
        <v>6050</v>
      </c>
    </row>
    <row r="1443" spans="1:7" x14ac:dyDescent="0.3">
      <c r="A1443" s="59">
        <v>45426</v>
      </c>
      <c r="B1443" s="55">
        <v>15.2</v>
      </c>
      <c r="C1443" s="55" t="s">
        <v>47</v>
      </c>
      <c r="D1443" s="55" t="s">
        <v>41</v>
      </c>
      <c r="E1443" s="60">
        <v>4850</v>
      </c>
      <c r="F1443" s="60">
        <v>13900</v>
      </c>
      <c r="G1443" s="60">
        <v>9050</v>
      </c>
    </row>
    <row r="1444" spans="1:7" x14ac:dyDescent="0.3">
      <c r="A1444" s="59">
        <v>45426</v>
      </c>
      <c r="B1444" s="55">
        <v>15.2</v>
      </c>
      <c r="C1444" s="55" t="s">
        <v>97</v>
      </c>
      <c r="D1444" s="55" t="s">
        <v>43</v>
      </c>
      <c r="E1444" s="60">
        <v>750</v>
      </c>
      <c r="F1444" s="60">
        <v>6250</v>
      </c>
      <c r="G1444" s="60">
        <v>5500</v>
      </c>
    </row>
    <row r="1445" spans="1:7" x14ac:dyDescent="0.3">
      <c r="A1445" s="59">
        <v>45426</v>
      </c>
      <c r="B1445" s="55">
        <v>15.2</v>
      </c>
      <c r="C1445" s="55" t="s">
        <v>61</v>
      </c>
      <c r="D1445" s="55" t="s">
        <v>43</v>
      </c>
      <c r="E1445" s="60">
        <v>12700</v>
      </c>
      <c r="F1445" s="60">
        <v>28650</v>
      </c>
      <c r="G1445" s="60">
        <v>15950</v>
      </c>
    </row>
    <row r="1446" spans="1:7" x14ac:dyDescent="0.3">
      <c r="A1446" s="59">
        <v>45426</v>
      </c>
      <c r="B1446" s="55">
        <v>15.2</v>
      </c>
      <c r="C1446" s="55" t="s">
        <v>65</v>
      </c>
      <c r="D1446" s="55" t="s">
        <v>41</v>
      </c>
      <c r="E1446" s="60">
        <v>6350</v>
      </c>
      <c r="F1446" s="60">
        <v>20850</v>
      </c>
      <c r="G1446" s="60">
        <v>14500</v>
      </c>
    </row>
    <row r="1447" spans="1:7" x14ac:dyDescent="0.3">
      <c r="A1447" s="59">
        <v>45426</v>
      </c>
      <c r="B1447" s="55">
        <v>15.3</v>
      </c>
      <c r="C1447" s="55" t="s">
        <v>114</v>
      </c>
      <c r="D1447" s="55" t="s">
        <v>43</v>
      </c>
      <c r="E1447" s="60">
        <v>6200</v>
      </c>
      <c r="F1447" s="60">
        <v>21800</v>
      </c>
      <c r="G1447" s="60">
        <v>15600</v>
      </c>
    </row>
    <row r="1448" spans="1:7" x14ac:dyDescent="0.3">
      <c r="A1448" s="59">
        <v>45426</v>
      </c>
      <c r="B1448" s="55">
        <v>15.4</v>
      </c>
      <c r="C1448" s="55" t="s">
        <v>66</v>
      </c>
      <c r="D1448" s="55" t="s">
        <v>41</v>
      </c>
      <c r="E1448" s="60">
        <v>10650</v>
      </c>
      <c r="F1448" s="60">
        <v>27250</v>
      </c>
      <c r="G1448" s="60">
        <v>16600</v>
      </c>
    </row>
    <row r="1449" spans="1:7" x14ac:dyDescent="0.3">
      <c r="A1449" s="59">
        <v>45426</v>
      </c>
      <c r="B1449" s="55">
        <v>15.5</v>
      </c>
      <c r="C1449" s="55" t="s">
        <v>45</v>
      </c>
      <c r="D1449" s="55" t="s">
        <v>41</v>
      </c>
      <c r="E1449" s="60">
        <v>300</v>
      </c>
      <c r="F1449" s="60">
        <v>5250</v>
      </c>
      <c r="G1449" s="60">
        <v>4950</v>
      </c>
    </row>
    <row r="1450" spans="1:7" x14ac:dyDescent="0.3">
      <c r="A1450" s="59">
        <v>45426</v>
      </c>
      <c r="B1450" s="55">
        <v>15.5</v>
      </c>
      <c r="C1450" s="55" t="s">
        <v>40</v>
      </c>
      <c r="D1450" s="55" t="s">
        <v>41</v>
      </c>
      <c r="E1450" s="60">
        <v>1700</v>
      </c>
      <c r="F1450" s="60">
        <v>8800</v>
      </c>
      <c r="G1450" s="60">
        <v>7100</v>
      </c>
    </row>
    <row r="1451" spans="1:7" x14ac:dyDescent="0.3">
      <c r="A1451" s="59">
        <v>45426</v>
      </c>
      <c r="B1451" s="55">
        <v>15.5</v>
      </c>
      <c r="C1451" s="55" t="s">
        <v>108</v>
      </c>
      <c r="D1451" s="55" t="s">
        <v>41</v>
      </c>
      <c r="E1451" s="60">
        <v>4450</v>
      </c>
      <c r="F1451" s="60">
        <v>18750</v>
      </c>
      <c r="G1451" s="60">
        <v>14300</v>
      </c>
    </row>
    <row r="1452" spans="1:7" x14ac:dyDescent="0.3">
      <c r="A1452" s="59">
        <v>45426</v>
      </c>
      <c r="B1452" s="55">
        <v>16</v>
      </c>
      <c r="C1452" s="55" t="s">
        <v>95</v>
      </c>
      <c r="D1452" s="55" t="s">
        <v>41</v>
      </c>
      <c r="E1452" s="60">
        <v>6650</v>
      </c>
      <c r="F1452" s="60">
        <v>20450</v>
      </c>
      <c r="G1452" s="60">
        <v>13800</v>
      </c>
    </row>
    <row r="1453" spans="1:7" x14ac:dyDescent="0.3">
      <c r="A1453" s="59">
        <v>45426</v>
      </c>
      <c r="B1453" s="55">
        <v>16.100000000000001</v>
      </c>
      <c r="C1453" s="55" t="s">
        <v>51</v>
      </c>
      <c r="D1453" s="55" t="s">
        <v>48</v>
      </c>
      <c r="E1453" s="60">
        <v>8650</v>
      </c>
      <c r="F1453" s="60">
        <v>21500</v>
      </c>
      <c r="G1453" s="60">
        <v>12850</v>
      </c>
    </row>
    <row r="1454" spans="1:7" x14ac:dyDescent="0.3">
      <c r="A1454" s="59">
        <v>45426</v>
      </c>
      <c r="B1454" s="55">
        <v>16.100000000000001</v>
      </c>
      <c r="C1454" s="55" t="s">
        <v>44</v>
      </c>
      <c r="D1454" s="55" t="s">
        <v>41</v>
      </c>
      <c r="E1454" s="60">
        <v>1100</v>
      </c>
      <c r="F1454" s="60">
        <v>6450</v>
      </c>
      <c r="G1454" s="60">
        <v>5350</v>
      </c>
    </row>
    <row r="1455" spans="1:7" x14ac:dyDescent="0.3">
      <c r="A1455" s="59">
        <v>45426</v>
      </c>
      <c r="B1455" s="55">
        <v>16.2</v>
      </c>
      <c r="C1455" s="55" t="s">
        <v>47</v>
      </c>
      <c r="D1455" s="55" t="s">
        <v>41</v>
      </c>
      <c r="E1455" s="60">
        <v>2800</v>
      </c>
      <c r="F1455" s="60">
        <v>11450</v>
      </c>
      <c r="G1455" s="60">
        <v>8650</v>
      </c>
    </row>
    <row r="1456" spans="1:7" x14ac:dyDescent="0.3">
      <c r="A1456" s="59">
        <v>45426</v>
      </c>
      <c r="B1456" s="55">
        <v>16.2</v>
      </c>
      <c r="C1456" s="55" t="s">
        <v>70</v>
      </c>
      <c r="D1456" s="55" t="s">
        <v>41</v>
      </c>
      <c r="E1456" s="60">
        <v>5600</v>
      </c>
      <c r="F1456" s="60">
        <v>19300</v>
      </c>
      <c r="G1456" s="60">
        <v>13700</v>
      </c>
    </row>
    <row r="1457" spans="1:7" x14ac:dyDescent="0.3">
      <c r="A1457" s="59">
        <v>45426</v>
      </c>
      <c r="B1457" s="55">
        <v>16.3</v>
      </c>
      <c r="C1457" s="55" t="s">
        <v>52</v>
      </c>
      <c r="D1457" s="55" t="s">
        <v>41</v>
      </c>
      <c r="E1457" s="60">
        <v>6850</v>
      </c>
      <c r="F1457" s="60">
        <v>20600</v>
      </c>
      <c r="G1457" s="60">
        <v>13750</v>
      </c>
    </row>
    <row r="1458" spans="1:7" x14ac:dyDescent="0.3">
      <c r="A1458" s="59">
        <v>45426</v>
      </c>
      <c r="B1458" s="55">
        <v>16.3</v>
      </c>
      <c r="C1458" s="55" t="s">
        <v>58</v>
      </c>
      <c r="D1458" s="55" t="s">
        <v>41</v>
      </c>
      <c r="E1458" s="60">
        <v>9100</v>
      </c>
      <c r="F1458" s="60">
        <v>23350</v>
      </c>
      <c r="G1458" s="60">
        <v>14250</v>
      </c>
    </row>
    <row r="1459" spans="1:7" x14ac:dyDescent="0.3">
      <c r="A1459" s="59">
        <v>45426</v>
      </c>
      <c r="B1459" s="55">
        <v>16.399999999999999</v>
      </c>
      <c r="C1459" s="55" t="s">
        <v>148</v>
      </c>
      <c r="D1459" s="55" t="s">
        <v>43</v>
      </c>
      <c r="E1459" s="60">
        <v>3300</v>
      </c>
      <c r="F1459" s="60">
        <v>11200</v>
      </c>
      <c r="G1459" s="60">
        <v>7900</v>
      </c>
    </row>
    <row r="1460" spans="1:7" x14ac:dyDescent="0.3">
      <c r="A1460" s="59">
        <v>45426</v>
      </c>
      <c r="B1460" s="55">
        <v>17</v>
      </c>
      <c r="C1460" s="55" t="s">
        <v>40</v>
      </c>
      <c r="D1460" s="55" t="s">
        <v>41</v>
      </c>
      <c r="E1460" s="60">
        <v>1350</v>
      </c>
      <c r="F1460" s="60">
        <v>8200</v>
      </c>
      <c r="G1460" s="60">
        <v>6850</v>
      </c>
    </row>
    <row r="1461" spans="1:7" x14ac:dyDescent="0.3">
      <c r="A1461" s="59">
        <v>45426</v>
      </c>
      <c r="B1461" s="55">
        <v>17</v>
      </c>
      <c r="C1461" s="55" t="s">
        <v>45</v>
      </c>
      <c r="D1461" s="55" t="s">
        <v>41</v>
      </c>
      <c r="E1461" s="60">
        <v>50</v>
      </c>
      <c r="F1461" s="60">
        <v>4800</v>
      </c>
      <c r="G1461" s="60">
        <v>4750</v>
      </c>
    </row>
    <row r="1462" spans="1:7" x14ac:dyDescent="0.3">
      <c r="A1462" s="59">
        <v>45426</v>
      </c>
      <c r="B1462" s="55">
        <v>17.100000000000001</v>
      </c>
      <c r="C1462" s="55" t="s">
        <v>74</v>
      </c>
      <c r="D1462" s="55" t="s">
        <v>41</v>
      </c>
      <c r="E1462" s="60">
        <v>2500</v>
      </c>
      <c r="F1462" s="60">
        <v>12050</v>
      </c>
      <c r="G1462" s="60">
        <v>9550</v>
      </c>
    </row>
    <row r="1463" spans="1:7" x14ac:dyDescent="0.3">
      <c r="A1463" s="59">
        <v>45426</v>
      </c>
      <c r="B1463" s="55">
        <v>17.2</v>
      </c>
      <c r="C1463" s="55" t="s">
        <v>69</v>
      </c>
      <c r="D1463" s="55" t="s">
        <v>43</v>
      </c>
      <c r="E1463" s="60">
        <v>8250</v>
      </c>
      <c r="F1463" s="60">
        <v>23850</v>
      </c>
      <c r="G1463" s="60">
        <v>15600</v>
      </c>
    </row>
    <row r="1464" spans="1:7" x14ac:dyDescent="0.3">
      <c r="A1464" s="59">
        <v>45426</v>
      </c>
      <c r="B1464" s="55">
        <v>17.3</v>
      </c>
      <c r="C1464" s="55" t="s">
        <v>44</v>
      </c>
      <c r="D1464" s="55" t="s">
        <v>41</v>
      </c>
      <c r="E1464" s="60">
        <v>1700</v>
      </c>
      <c r="F1464" s="60">
        <v>7300</v>
      </c>
      <c r="G1464" s="60">
        <v>5600</v>
      </c>
    </row>
    <row r="1465" spans="1:7" x14ac:dyDescent="0.3">
      <c r="A1465" s="59">
        <v>45426</v>
      </c>
      <c r="B1465" s="55">
        <v>17.399999999999999</v>
      </c>
      <c r="C1465" s="55" t="s">
        <v>107</v>
      </c>
      <c r="D1465" s="55" t="s">
        <v>41</v>
      </c>
      <c r="E1465" s="60">
        <v>4100</v>
      </c>
      <c r="F1465" s="60">
        <v>17950</v>
      </c>
      <c r="G1465" s="60">
        <v>13850</v>
      </c>
    </row>
    <row r="1466" spans="1:7" x14ac:dyDescent="0.3">
      <c r="A1466" s="59">
        <v>45426</v>
      </c>
      <c r="B1466" s="55">
        <v>17.5</v>
      </c>
      <c r="C1466" s="55" t="s">
        <v>57</v>
      </c>
      <c r="D1466" s="55" t="s">
        <v>41</v>
      </c>
      <c r="E1466" s="60">
        <v>8250</v>
      </c>
      <c r="F1466" s="60">
        <v>21950</v>
      </c>
      <c r="G1466" s="60">
        <v>13700</v>
      </c>
    </row>
    <row r="1467" spans="1:7" x14ac:dyDescent="0.3">
      <c r="A1467" s="59">
        <v>45426</v>
      </c>
      <c r="B1467" s="55">
        <v>18</v>
      </c>
      <c r="C1467" s="55" t="s">
        <v>72</v>
      </c>
      <c r="D1467" s="55" t="s">
        <v>41</v>
      </c>
      <c r="E1467" s="60">
        <v>4550</v>
      </c>
      <c r="F1467" s="60">
        <v>18350</v>
      </c>
      <c r="G1467" s="60">
        <v>13800</v>
      </c>
    </row>
    <row r="1468" spans="1:7" x14ac:dyDescent="0.3">
      <c r="A1468" s="59">
        <v>45426</v>
      </c>
      <c r="B1468" s="55">
        <v>18.100000000000001</v>
      </c>
      <c r="C1468" s="55" t="s">
        <v>58</v>
      </c>
      <c r="D1468" s="55" t="s">
        <v>41</v>
      </c>
      <c r="E1468" s="60">
        <v>3600</v>
      </c>
      <c r="F1468" s="60">
        <v>17650</v>
      </c>
      <c r="G1468" s="60">
        <v>14050</v>
      </c>
    </row>
    <row r="1469" spans="1:7" x14ac:dyDescent="0.3">
      <c r="A1469" s="59">
        <v>45426</v>
      </c>
      <c r="B1469" s="55">
        <v>18.100000000000001</v>
      </c>
      <c r="C1469" s="55" t="s">
        <v>56</v>
      </c>
      <c r="D1469" s="55" t="s">
        <v>41</v>
      </c>
      <c r="E1469" s="60">
        <v>800</v>
      </c>
      <c r="F1469" s="60">
        <v>6450</v>
      </c>
      <c r="G1469" s="60">
        <v>5650</v>
      </c>
    </row>
    <row r="1470" spans="1:7" x14ac:dyDescent="0.3">
      <c r="A1470" s="59">
        <v>45426</v>
      </c>
      <c r="B1470" s="55">
        <v>18.399999999999999</v>
      </c>
      <c r="C1470" s="55" t="s">
        <v>62</v>
      </c>
      <c r="D1470" s="55" t="s">
        <v>41</v>
      </c>
      <c r="E1470" s="60">
        <v>9400</v>
      </c>
      <c r="F1470" s="60">
        <v>23200</v>
      </c>
      <c r="G1470" s="60">
        <v>13800</v>
      </c>
    </row>
    <row r="1471" spans="1:7" x14ac:dyDescent="0.3">
      <c r="A1471" s="59">
        <v>45426</v>
      </c>
      <c r="B1471" s="55">
        <v>18.5</v>
      </c>
      <c r="C1471" s="55" t="s">
        <v>54</v>
      </c>
      <c r="D1471" s="55" t="s">
        <v>55</v>
      </c>
      <c r="E1471" s="60">
        <v>1200</v>
      </c>
      <c r="F1471" s="60">
        <v>3900</v>
      </c>
      <c r="G1471" s="60">
        <v>2700</v>
      </c>
    </row>
    <row r="1472" spans="1:7" x14ac:dyDescent="0.3">
      <c r="A1472" s="59">
        <v>45426</v>
      </c>
      <c r="B1472" s="55">
        <v>19</v>
      </c>
      <c r="C1472" s="55" t="s">
        <v>105</v>
      </c>
      <c r="D1472" s="55" t="s">
        <v>43</v>
      </c>
      <c r="E1472" s="60">
        <v>2500</v>
      </c>
      <c r="F1472" s="60">
        <v>10000</v>
      </c>
      <c r="G1472" s="60">
        <v>7500</v>
      </c>
    </row>
    <row r="1473" spans="1:7" x14ac:dyDescent="0.3">
      <c r="A1473" s="59">
        <v>45426</v>
      </c>
      <c r="B1473" s="55">
        <v>19.2</v>
      </c>
      <c r="C1473" s="55" t="s">
        <v>66</v>
      </c>
      <c r="D1473" s="55" t="s">
        <v>41</v>
      </c>
      <c r="E1473" s="60">
        <v>5850</v>
      </c>
      <c r="F1473" s="60">
        <v>22450</v>
      </c>
      <c r="G1473" s="60">
        <v>16600</v>
      </c>
    </row>
    <row r="1474" spans="1:7" x14ac:dyDescent="0.3">
      <c r="A1474" s="59">
        <v>45426</v>
      </c>
      <c r="B1474" s="55">
        <v>20.100000000000001</v>
      </c>
      <c r="C1474" s="55" t="s">
        <v>56</v>
      </c>
      <c r="D1474" s="55" t="s">
        <v>41</v>
      </c>
      <c r="E1474" s="60">
        <v>1750</v>
      </c>
      <c r="F1474" s="60">
        <v>7850</v>
      </c>
      <c r="G1474" s="60">
        <v>6100</v>
      </c>
    </row>
  </sheetData>
  <autoFilter ref="A1:G1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N449"/>
  <sheetViews>
    <sheetView zoomScaleNormal="100" workbookViewId="0">
      <selection activeCell="A2" sqref="A2:K363"/>
    </sheetView>
  </sheetViews>
  <sheetFormatPr defaultRowHeight="14.4" x14ac:dyDescent="0.3"/>
  <cols>
    <col min="1" max="1" width="10.109375" style="28" bestFit="1" customWidth="1"/>
    <col min="2" max="2" width="11.5546875" bestFit="1" customWidth="1"/>
    <col min="3" max="3" width="22.6640625" bestFit="1" customWidth="1"/>
    <col min="4" max="4" width="9" bestFit="1" customWidth="1"/>
    <col min="5" max="5" width="16.44140625" bestFit="1" customWidth="1"/>
    <col min="6" max="6" width="22.44140625" bestFit="1" customWidth="1"/>
    <col min="7" max="8" width="10" bestFit="1" customWidth="1"/>
    <col min="9" max="9" width="28.109375" style="23" bestFit="1" customWidth="1"/>
    <col min="10" max="10" width="19.6640625" style="23" bestFit="1" customWidth="1"/>
    <col min="11" max="11" width="17.44140625" style="23" bestFit="1" customWidth="1"/>
    <col min="13" max="13" width="18.6640625" bestFit="1" customWidth="1"/>
    <col min="14" max="14" width="14" style="37" bestFit="1" customWidth="1"/>
  </cols>
  <sheetData>
    <row r="1" spans="1:14" x14ac:dyDescent="0.3">
      <c r="A1" s="49" t="s">
        <v>1</v>
      </c>
      <c r="B1" s="50" t="s">
        <v>16</v>
      </c>
      <c r="C1" s="50" t="s">
        <v>22</v>
      </c>
      <c r="D1" s="50" t="s">
        <v>17</v>
      </c>
      <c r="E1" s="50" t="s">
        <v>27</v>
      </c>
      <c r="F1" s="50" t="s">
        <v>23</v>
      </c>
      <c r="G1" s="50" t="s">
        <v>24</v>
      </c>
      <c r="H1" s="50" t="s">
        <v>25</v>
      </c>
      <c r="I1" s="47" t="s">
        <v>26</v>
      </c>
      <c r="J1" s="51" t="s">
        <v>20</v>
      </c>
      <c r="K1" s="51" t="s">
        <v>21</v>
      </c>
      <c r="M1" t="s">
        <v>33</v>
      </c>
      <c r="N1" s="37" t="s">
        <v>34</v>
      </c>
    </row>
    <row r="2" spans="1:14" x14ac:dyDescent="0.3">
      <c r="A2" s="28">
        <v>45413</v>
      </c>
      <c r="B2">
        <v>0</v>
      </c>
      <c r="C2" t="s">
        <v>76</v>
      </c>
      <c r="D2" t="s">
        <v>96</v>
      </c>
      <c r="E2" t="s">
        <v>41</v>
      </c>
      <c r="F2">
        <v>23900</v>
      </c>
      <c r="G2">
        <v>23700</v>
      </c>
      <c r="I2" s="68">
        <v>23700</v>
      </c>
      <c r="J2" s="23">
        <v>61800</v>
      </c>
      <c r="K2" s="23">
        <v>37900</v>
      </c>
    </row>
    <row r="3" spans="1:14" x14ac:dyDescent="0.3">
      <c r="A3" s="28">
        <v>45413</v>
      </c>
      <c r="B3">
        <v>0.1</v>
      </c>
      <c r="C3" t="s">
        <v>76</v>
      </c>
      <c r="D3" t="s">
        <v>137</v>
      </c>
      <c r="E3" t="s">
        <v>41</v>
      </c>
      <c r="F3">
        <v>21800</v>
      </c>
      <c r="G3">
        <v>21700</v>
      </c>
      <c r="I3" s="68">
        <v>21700</v>
      </c>
      <c r="J3" s="23">
        <v>59400</v>
      </c>
      <c r="K3" s="23">
        <v>37600</v>
      </c>
    </row>
    <row r="4" spans="1:14" x14ac:dyDescent="0.3">
      <c r="A4" s="28">
        <v>45413</v>
      </c>
      <c r="B4">
        <v>4.2</v>
      </c>
      <c r="C4" t="s">
        <v>76</v>
      </c>
      <c r="D4" t="s">
        <v>96</v>
      </c>
      <c r="E4" t="s">
        <v>41</v>
      </c>
      <c r="F4">
        <v>24800</v>
      </c>
      <c r="G4">
        <v>24600</v>
      </c>
      <c r="I4" s="68">
        <v>24600</v>
      </c>
      <c r="J4" s="23">
        <v>62600</v>
      </c>
      <c r="K4" s="23">
        <v>37800</v>
      </c>
    </row>
    <row r="5" spans="1:14" x14ac:dyDescent="0.3">
      <c r="A5" s="28">
        <v>45413</v>
      </c>
      <c r="B5">
        <v>4.3</v>
      </c>
      <c r="C5" t="s">
        <v>76</v>
      </c>
      <c r="D5" t="s">
        <v>137</v>
      </c>
      <c r="E5" t="s">
        <v>41</v>
      </c>
      <c r="F5">
        <v>23900</v>
      </c>
      <c r="G5">
        <v>23720</v>
      </c>
      <c r="I5" s="68">
        <v>23720</v>
      </c>
      <c r="J5" s="23">
        <v>61400</v>
      </c>
      <c r="K5" s="23">
        <v>37500</v>
      </c>
    </row>
    <row r="6" spans="1:14" x14ac:dyDescent="0.3">
      <c r="A6" s="28">
        <v>45413</v>
      </c>
      <c r="B6">
        <v>5.0999999999999996</v>
      </c>
      <c r="C6" t="s">
        <v>76</v>
      </c>
      <c r="D6" t="s">
        <v>78</v>
      </c>
      <c r="E6" t="s">
        <v>41</v>
      </c>
      <c r="F6">
        <v>24800</v>
      </c>
      <c r="G6">
        <v>24680</v>
      </c>
      <c r="I6" s="68">
        <v>24680</v>
      </c>
      <c r="J6" s="23">
        <v>59050</v>
      </c>
      <c r="K6" s="23">
        <v>34250</v>
      </c>
    </row>
    <row r="7" spans="1:14" x14ac:dyDescent="0.3">
      <c r="A7" s="28">
        <v>45413</v>
      </c>
      <c r="B7">
        <v>5.2</v>
      </c>
      <c r="C7" t="s">
        <v>76</v>
      </c>
      <c r="D7" t="s">
        <v>138</v>
      </c>
      <c r="E7" t="s">
        <v>41</v>
      </c>
      <c r="F7">
        <v>21900</v>
      </c>
      <c r="G7">
        <v>21780</v>
      </c>
      <c r="I7" s="67">
        <v>21780</v>
      </c>
      <c r="J7" s="23">
        <v>55800</v>
      </c>
      <c r="K7" s="23">
        <v>33900</v>
      </c>
    </row>
    <row r="8" spans="1:14" x14ac:dyDescent="0.3">
      <c r="A8" s="28">
        <v>45413</v>
      </c>
      <c r="B8">
        <v>5.2</v>
      </c>
      <c r="C8" t="s">
        <v>76</v>
      </c>
      <c r="D8" t="s">
        <v>115</v>
      </c>
      <c r="E8" t="s">
        <v>41</v>
      </c>
      <c r="F8">
        <v>27400</v>
      </c>
      <c r="G8">
        <v>27180</v>
      </c>
      <c r="I8" s="68">
        <v>27180</v>
      </c>
      <c r="J8" s="23">
        <v>64500</v>
      </c>
      <c r="K8" s="23">
        <v>37100</v>
      </c>
    </row>
    <row r="9" spans="1:14" x14ac:dyDescent="0.3">
      <c r="A9" s="28">
        <v>45413</v>
      </c>
      <c r="B9">
        <v>5.4</v>
      </c>
      <c r="C9" t="s">
        <v>76</v>
      </c>
      <c r="D9" t="s">
        <v>83</v>
      </c>
      <c r="E9" t="s">
        <v>41</v>
      </c>
      <c r="F9">
        <v>26950</v>
      </c>
      <c r="G9">
        <v>26740</v>
      </c>
      <c r="I9" s="68">
        <v>26740</v>
      </c>
      <c r="J9" s="23">
        <v>65700</v>
      </c>
      <c r="K9" s="23">
        <v>38750</v>
      </c>
    </row>
    <row r="10" spans="1:14" x14ac:dyDescent="0.3">
      <c r="A10" s="28">
        <v>45413</v>
      </c>
      <c r="B10">
        <v>7</v>
      </c>
      <c r="C10" t="s">
        <v>76</v>
      </c>
      <c r="D10" t="s">
        <v>81</v>
      </c>
      <c r="E10" t="s">
        <v>41</v>
      </c>
      <c r="F10">
        <v>29850</v>
      </c>
      <c r="G10">
        <v>29680</v>
      </c>
      <c r="I10" s="67">
        <v>29680</v>
      </c>
      <c r="J10" s="23">
        <v>68550</v>
      </c>
      <c r="K10" s="23">
        <v>38700</v>
      </c>
    </row>
    <row r="11" spans="1:14" x14ac:dyDescent="0.3">
      <c r="A11" s="28">
        <v>45413</v>
      </c>
      <c r="B11">
        <v>7.1</v>
      </c>
      <c r="C11" t="s">
        <v>76</v>
      </c>
      <c r="D11" t="s">
        <v>80</v>
      </c>
      <c r="E11" t="s">
        <v>41</v>
      </c>
      <c r="F11">
        <v>23550</v>
      </c>
      <c r="G11">
        <v>23400</v>
      </c>
      <c r="I11" s="68">
        <v>23400</v>
      </c>
      <c r="J11" s="23">
        <v>58650</v>
      </c>
      <c r="K11" s="23">
        <v>35100</v>
      </c>
    </row>
    <row r="12" spans="1:14" x14ac:dyDescent="0.3">
      <c r="A12" s="28">
        <v>45413</v>
      </c>
      <c r="B12">
        <v>7.1</v>
      </c>
      <c r="C12" t="s">
        <v>76</v>
      </c>
      <c r="D12" t="s">
        <v>77</v>
      </c>
      <c r="E12" t="s">
        <v>41</v>
      </c>
      <c r="F12">
        <v>27900</v>
      </c>
      <c r="G12">
        <v>27680</v>
      </c>
      <c r="I12" s="68">
        <v>27680</v>
      </c>
      <c r="J12" s="23">
        <v>65600</v>
      </c>
      <c r="K12" s="23">
        <v>37700</v>
      </c>
    </row>
    <row r="13" spans="1:14" x14ac:dyDescent="0.3">
      <c r="A13" s="28">
        <v>45413</v>
      </c>
      <c r="B13">
        <v>7.4</v>
      </c>
      <c r="C13" t="s">
        <v>76</v>
      </c>
      <c r="D13" t="s">
        <v>109</v>
      </c>
      <c r="E13" t="s">
        <v>41</v>
      </c>
      <c r="F13">
        <v>29900</v>
      </c>
      <c r="G13">
        <v>29760</v>
      </c>
      <c r="I13" s="68">
        <v>29760</v>
      </c>
      <c r="J13" s="23">
        <v>64950</v>
      </c>
      <c r="K13" s="23">
        <v>35050</v>
      </c>
    </row>
    <row r="14" spans="1:14" x14ac:dyDescent="0.3">
      <c r="A14" s="28">
        <v>45413</v>
      </c>
      <c r="B14">
        <v>7.5</v>
      </c>
      <c r="C14" t="s">
        <v>76</v>
      </c>
      <c r="D14" t="s">
        <v>139</v>
      </c>
      <c r="E14" t="s">
        <v>41</v>
      </c>
      <c r="F14">
        <v>24200</v>
      </c>
      <c r="G14">
        <v>23960</v>
      </c>
      <c r="I14" s="68">
        <v>23960</v>
      </c>
      <c r="J14" s="23">
        <v>58250</v>
      </c>
      <c r="K14" s="23">
        <v>34050</v>
      </c>
    </row>
    <row r="15" spans="1:14" x14ac:dyDescent="0.3">
      <c r="A15" s="28">
        <v>45413</v>
      </c>
      <c r="B15">
        <v>10</v>
      </c>
      <c r="C15" t="s">
        <v>76</v>
      </c>
      <c r="D15" t="s">
        <v>115</v>
      </c>
      <c r="E15" t="s">
        <v>41</v>
      </c>
      <c r="F15">
        <v>30450</v>
      </c>
      <c r="G15">
        <v>30200</v>
      </c>
      <c r="I15" s="68">
        <v>30200</v>
      </c>
      <c r="J15" s="23">
        <v>67400</v>
      </c>
      <c r="K15" s="23">
        <v>36950</v>
      </c>
    </row>
    <row r="16" spans="1:14" x14ac:dyDescent="0.3">
      <c r="A16" s="28">
        <v>45413</v>
      </c>
      <c r="B16">
        <v>10.050000000000001</v>
      </c>
      <c r="C16" t="s">
        <v>76</v>
      </c>
      <c r="D16" t="s">
        <v>83</v>
      </c>
      <c r="E16" t="s">
        <v>41</v>
      </c>
      <c r="F16">
        <v>27350</v>
      </c>
      <c r="G16">
        <v>27160</v>
      </c>
      <c r="I16" s="67">
        <v>27160</v>
      </c>
      <c r="J16" s="23">
        <v>66500</v>
      </c>
      <c r="K16" s="23">
        <v>39150</v>
      </c>
    </row>
    <row r="17" spans="1:11" x14ac:dyDescent="0.3">
      <c r="A17" s="28">
        <v>45413</v>
      </c>
      <c r="B17">
        <v>10.4</v>
      </c>
      <c r="C17" t="s">
        <v>76</v>
      </c>
      <c r="D17" t="s">
        <v>81</v>
      </c>
      <c r="E17" t="s">
        <v>41</v>
      </c>
      <c r="F17">
        <v>28600</v>
      </c>
      <c r="G17">
        <v>28380</v>
      </c>
      <c r="I17" s="68">
        <v>28380</v>
      </c>
      <c r="J17" s="23">
        <v>67100</v>
      </c>
      <c r="K17" s="23">
        <v>38500</v>
      </c>
    </row>
    <row r="18" spans="1:11" x14ac:dyDescent="0.3">
      <c r="A18" s="28">
        <v>45413</v>
      </c>
      <c r="B18">
        <v>11.4</v>
      </c>
      <c r="C18" t="s">
        <v>76</v>
      </c>
      <c r="D18" t="s">
        <v>80</v>
      </c>
      <c r="E18" t="s">
        <v>41</v>
      </c>
      <c r="F18">
        <v>26350</v>
      </c>
      <c r="G18">
        <v>26160</v>
      </c>
      <c r="I18" s="68">
        <v>26160</v>
      </c>
      <c r="J18" s="23">
        <v>61600</v>
      </c>
      <c r="K18" s="23">
        <v>35250</v>
      </c>
    </row>
    <row r="19" spans="1:11" x14ac:dyDescent="0.3">
      <c r="A19" s="28">
        <v>45413</v>
      </c>
      <c r="B19">
        <v>12</v>
      </c>
      <c r="C19" t="s">
        <v>76</v>
      </c>
      <c r="D19" t="s">
        <v>77</v>
      </c>
      <c r="E19" t="s">
        <v>41</v>
      </c>
      <c r="F19">
        <v>26600</v>
      </c>
      <c r="G19">
        <v>26420</v>
      </c>
      <c r="I19" s="68">
        <v>26420</v>
      </c>
      <c r="J19" s="23">
        <v>64950</v>
      </c>
      <c r="K19" s="23">
        <v>38350</v>
      </c>
    </row>
    <row r="20" spans="1:11" x14ac:dyDescent="0.3">
      <c r="A20" s="28">
        <v>45413</v>
      </c>
      <c r="B20">
        <v>14.2</v>
      </c>
      <c r="C20" t="s">
        <v>76</v>
      </c>
      <c r="D20" t="s">
        <v>109</v>
      </c>
      <c r="E20" t="s">
        <v>41</v>
      </c>
      <c r="F20">
        <v>26600</v>
      </c>
      <c r="G20">
        <v>26400</v>
      </c>
      <c r="I20" s="68">
        <v>26400</v>
      </c>
      <c r="J20" s="23">
        <v>62250</v>
      </c>
      <c r="K20" s="23">
        <v>35650</v>
      </c>
    </row>
    <row r="21" spans="1:11" x14ac:dyDescent="0.3">
      <c r="A21" s="28">
        <v>45413</v>
      </c>
      <c r="B21">
        <v>14.3</v>
      </c>
      <c r="C21" t="s">
        <v>76</v>
      </c>
      <c r="D21" t="s">
        <v>139</v>
      </c>
      <c r="E21" t="s">
        <v>41</v>
      </c>
      <c r="F21">
        <v>23650</v>
      </c>
      <c r="G21">
        <v>23500</v>
      </c>
      <c r="I21" s="68">
        <v>23500</v>
      </c>
      <c r="J21" s="23">
        <v>58350</v>
      </c>
      <c r="K21" s="23">
        <v>34700</v>
      </c>
    </row>
    <row r="22" spans="1:11" x14ac:dyDescent="0.3">
      <c r="A22" s="28">
        <v>45413</v>
      </c>
      <c r="B22">
        <v>14.4</v>
      </c>
      <c r="C22" t="s">
        <v>76</v>
      </c>
      <c r="D22" t="s">
        <v>115</v>
      </c>
      <c r="E22" t="s">
        <v>41</v>
      </c>
      <c r="F22">
        <v>22150</v>
      </c>
      <c r="G22">
        <v>21940</v>
      </c>
      <c r="I22" s="68">
        <v>21940</v>
      </c>
      <c r="J22" s="23">
        <v>58950</v>
      </c>
      <c r="K22" s="23">
        <v>36800</v>
      </c>
    </row>
    <row r="23" spans="1:11" x14ac:dyDescent="0.3">
      <c r="A23" s="28">
        <v>45413</v>
      </c>
      <c r="B23">
        <v>14.5</v>
      </c>
      <c r="C23" t="s">
        <v>76</v>
      </c>
      <c r="D23" t="s">
        <v>83</v>
      </c>
      <c r="E23" t="s">
        <v>41</v>
      </c>
      <c r="F23">
        <v>26900</v>
      </c>
      <c r="G23">
        <v>26680</v>
      </c>
      <c r="I23" s="68">
        <v>26680</v>
      </c>
      <c r="J23" s="23">
        <v>65850</v>
      </c>
      <c r="K23" s="23">
        <v>38950</v>
      </c>
    </row>
    <row r="24" spans="1:11" x14ac:dyDescent="0.3">
      <c r="A24" s="28">
        <v>45413</v>
      </c>
      <c r="B24">
        <v>15.5</v>
      </c>
      <c r="C24" t="s">
        <v>76</v>
      </c>
      <c r="D24" t="s">
        <v>81</v>
      </c>
      <c r="E24" t="s">
        <v>41</v>
      </c>
      <c r="F24">
        <v>26250</v>
      </c>
      <c r="G24">
        <v>26140</v>
      </c>
      <c r="I24" s="68">
        <v>26140</v>
      </c>
      <c r="J24" s="23">
        <v>64750</v>
      </c>
      <c r="K24" s="23">
        <v>38500</v>
      </c>
    </row>
    <row r="25" spans="1:11" x14ac:dyDescent="0.3">
      <c r="A25" s="28">
        <v>45413</v>
      </c>
      <c r="B25">
        <v>16.399999999999999</v>
      </c>
      <c r="C25" t="s">
        <v>76</v>
      </c>
      <c r="D25" t="s">
        <v>80</v>
      </c>
      <c r="E25" t="s">
        <v>41</v>
      </c>
      <c r="F25">
        <v>20850</v>
      </c>
      <c r="G25">
        <v>20680</v>
      </c>
      <c r="I25" s="68">
        <v>20680</v>
      </c>
      <c r="J25" s="23">
        <v>55950</v>
      </c>
      <c r="K25" s="23">
        <v>35100</v>
      </c>
    </row>
    <row r="26" spans="1:11" x14ac:dyDescent="0.3">
      <c r="A26" s="28">
        <v>45413</v>
      </c>
      <c r="B26">
        <v>18.100000000000001</v>
      </c>
      <c r="C26" t="s">
        <v>76</v>
      </c>
      <c r="D26" t="s">
        <v>77</v>
      </c>
      <c r="E26" t="s">
        <v>41</v>
      </c>
      <c r="F26">
        <v>27200</v>
      </c>
      <c r="G26">
        <v>27060</v>
      </c>
      <c r="I26" s="68">
        <v>27060</v>
      </c>
      <c r="J26" s="23">
        <v>65350</v>
      </c>
      <c r="K26" s="23">
        <v>38150</v>
      </c>
    </row>
    <row r="27" spans="1:11" x14ac:dyDescent="0.3">
      <c r="A27" s="28">
        <v>45413</v>
      </c>
      <c r="B27">
        <v>19.2</v>
      </c>
      <c r="C27" t="s">
        <v>76</v>
      </c>
      <c r="D27" t="s">
        <v>109</v>
      </c>
      <c r="E27" t="s">
        <v>41</v>
      </c>
      <c r="F27">
        <v>26950</v>
      </c>
      <c r="G27">
        <v>26780</v>
      </c>
      <c r="I27" s="68">
        <v>26780</v>
      </c>
      <c r="J27" s="23">
        <v>62450</v>
      </c>
      <c r="K27" s="23">
        <v>35500</v>
      </c>
    </row>
    <row r="28" spans="1:11" x14ac:dyDescent="0.3">
      <c r="A28" s="28">
        <v>45413</v>
      </c>
      <c r="B28">
        <v>19.3</v>
      </c>
      <c r="C28" t="s">
        <v>76</v>
      </c>
      <c r="D28" t="s">
        <v>139</v>
      </c>
      <c r="E28" t="s">
        <v>41</v>
      </c>
      <c r="F28">
        <v>21700</v>
      </c>
      <c r="G28">
        <v>21700</v>
      </c>
      <c r="I28" s="68">
        <v>21700</v>
      </c>
      <c r="J28" s="23">
        <v>56250</v>
      </c>
      <c r="K28" s="23">
        <v>34550</v>
      </c>
    </row>
    <row r="29" spans="1:11" x14ac:dyDescent="0.3">
      <c r="A29" s="28">
        <v>45413</v>
      </c>
      <c r="B29">
        <v>20.399999999999999</v>
      </c>
      <c r="C29" t="s">
        <v>76</v>
      </c>
      <c r="D29" t="s">
        <v>115</v>
      </c>
      <c r="E29" t="s">
        <v>41</v>
      </c>
      <c r="F29">
        <v>26750</v>
      </c>
      <c r="G29">
        <v>26520</v>
      </c>
      <c r="I29" s="68">
        <v>26520</v>
      </c>
      <c r="J29" s="23">
        <v>63450</v>
      </c>
      <c r="K29" s="23">
        <v>36700</v>
      </c>
    </row>
    <row r="30" spans="1:11" x14ac:dyDescent="0.3">
      <c r="A30" s="28">
        <v>45413</v>
      </c>
      <c r="B30">
        <v>20.5</v>
      </c>
      <c r="C30" t="s">
        <v>76</v>
      </c>
      <c r="D30" t="s">
        <v>82</v>
      </c>
      <c r="E30" t="s">
        <v>41</v>
      </c>
      <c r="F30">
        <v>12450</v>
      </c>
      <c r="G30">
        <v>12380</v>
      </c>
      <c r="I30" s="68">
        <v>12380</v>
      </c>
      <c r="J30" s="23">
        <v>31250</v>
      </c>
      <c r="K30" s="23">
        <v>18800</v>
      </c>
    </row>
    <row r="31" spans="1:11" x14ac:dyDescent="0.3">
      <c r="A31" s="28">
        <v>45413</v>
      </c>
      <c r="B31">
        <v>21</v>
      </c>
      <c r="C31" t="s">
        <v>76</v>
      </c>
      <c r="D31" t="s">
        <v>80</v>
      </c>
      <c r="E31" t="s">
        <v>41</v>
      </c>
      <c r="F31">
        <v>25150</v>
      </c>
      <c r="G31">
        <v>25020</v>
      </c>
      <c r="I31" s="68">
        <v>25020</v>
      </c>
      <c r="J31" s="23">
        <v>60150</v>
      </c>
      <c r="K31" s="23">
        <v>35000</v>
      </c>
    </row>
    <row r="32" spans="1:11" x14ac:dyDescent="0.3">
      <c r="A32" s="28">
        <v>45413</v>
      </c>
      <c r="B32">
        <v>21.2</v>
      </c>
      <c r="C32" t="s">
        <v>76</v>
      </c>
      <c r="D32" t="s">
        <v>81</v>
      </c>
      <c r="E32" t="s">
        <v>41</v>
      </c>
      <c r="F32">
        <v>24300</v>
      </c>
      <c r="G32">
        <v>24120</v>
      </c>
      <c r="I32" s="67">
        <v>24120</v>
      </c>
      <c r="J32" s="23">
        <v>63100</v>
      </c>
      <c r="K32" s="23">
        <v>38800</v>
      </c>
    </row>
    <row r="33" spans="1:11" x14ac:dyDescent="0.3">
      <c r="A33" s="28">
        <v>45413</v>
      </c>
      <c r="B33">
        <v>23.3</v>
      </c>
      <c r="C33" t="s">
        <v>76</v>
      </c>
      <c r="D33" t="s">
        <v>82</v>
      </c>
      <c r="E33" t="s">
        <v>41</v>
      </c>
      <c r="F33">
        <v>15450</v>
      </c>
      <c r="G33">
        <v>15320</v>
      </c>
      <c r="I33" s="68">
        <v>15320</v>
      </c>
      <c r="J33" s="23">
        <v>34400</v>
      </c>
      <c r="K33" s="23">
        <v>18950</v>
      </c>
    </row>
    <row r="34" spans="1:11" x14ac:dyDescent="0.3">
      <c r="A34" s="28">
        <v>45414</v>
      </c>
      <c r="B34">
        <v>0</v>
      </c>
      <c r="C34" t="s">
        <v>76</v>
      </c>
      <c r="D34" t="s">
        <v>109</v>
      </c>
      <c r="E34" t="s">
        <v>41</v>
      </c>
      <c r="F34">
        <v>24200</v>
      </c>
      <c r="G34">
        <v>24060</v>
      </c>
      <c r="I34" s="68">
        <v>24060</v>
      </c>
      <c r="J34" s="23">
        <v>59600</v>
      </c>
      <c r="K34" s="23">
        <v>35400</v>
      </c>
    </row>
    <row r="35" spans="1:11" x14ac:dyDescent="0.3">
      <c r="A35" s="28">
        <v>45414</v>
      </c>
      <c r="B35">
        <v>0.1</v>
      </c>
      <c r="C35" t="s">
        <v>76</v>
      </c>
      <c r="D35" t="s">
        <v>139</v>
      </c>
      <c r="E35" t="s">
        <v>41</v>
      </c>
      <c r="F35">
        <v>21550</v>
      </c>
      <c r="G35">
        <v>21420</v>
      </c>
      <c r="I35" s="68">
        <v>21420</v>
      </c>
      <c r="J35" s="23">
        <v>56000</v>
      </c>
      <c r="K35" s="23">
        <v>34450</v>
      </c>
    </row>
    <row r="36" spans="1:11" x14ac:dyDescent="0.3">
      <c r="A36" s="28">
        <v>45414</v>
      </c>
      <c r="B36">
        <v>5.3</v>
      </c>
      <c r="C36" t="s">
        <v>76</v>
      </c>
      <c r="D36" t="s">
        <v>80</v>
      </c>
      <c r="E36" t="s">
        <v>41</v>
      </c>
      <c r="F36">
        <v>23050</v>
      </c>
      <c r="G36">
        <v>22880</v>
      </c>
      <c r="I36" s="68">
        <v>22880</v>
      </c>
      <c r="J36" s="23">
        <v>58400</v>
      </c>
      <c r="K36" s="23">
        <v>35350</v>
      </c>
    </row>
    <row r="37" spans="1:11" x14ac:dyDescent="0.3">
      <c r="A37" s="28">
        <v>45414</v>
      </c>
      <c r="B37">
        <v>5.4</v>
      </c>
      <c r="C37" t="s">
        <v>76</v>
      </c>
      <c r="D37" t="s">
        <v>78</v>
      </c>
      <c r="E37" t="s">
        <v>41</v>
      </c>
      <c r="F37">
        <v>24550</v>
      </c>
      <c r="G37">
        <v>24440</v>
      </c>
      <c r="I37" s="67">
        <v>24440</v>
      </c>
      <c r="J37" s="23">
        <v>58700</v>
      </c>
      <c r="K37" s="23">
        <v>34150</v>
      </c>
    </row>
    <row r="38" spans="1:11" x14ac:dyDescent="0.3">
      <c r="A38" s="28">
        <v>45414</v>
      </c>
      <c r="B38">
        <v>5.5</v>
      </c>
      <c r="C38" t="s">
        <v>76</v>
      </c>
      <c r="D38" t="s">
        <v>138</v>
      </c>
      <c r="E38" t="s">
        <v>41</v>
      </c>
      <c r="F38">
        <v>19000</v>
      </c>
      <c r="G38">
        <v>18840</v>
      </c>
      <c r="I38" s="68">
        <v>18840</v>
      </c>
      <c r="J38" s="23">
        <v>52750</v>
      </c>
      <c r="K38" s="23">
        <v>33750</v>
      </c>
    </row>
    <row r="39" spans="1:11" x14ac:dyDescent="0.3">
      <c r="A39" s="28">
        <v>45414</v>
      </c>
      <c r="B39">
        <v>6.2</v>
      </c>
      <c r="C39" t="s">
        <v>76</v>
      </c>
      <c r="D39" t="s">
        <v>77</v>
      </c>
      <c r="E39" t="s">
        <v>41</v>
      </c>
      <c r="F39">
        <v>25100</v>
      </c>
      <c r="G39">
        <v>25160</v>
      </c>
      <c r="I39" s="68">
        <v>25160</v>
      </c>
      <c r="J39" s="23">
        <v>63650</v>
      </c>
      <c r="K39" s="23">
        <v>38550</v>
      </c>
    </row>
    <row r="40" spans="1:11" x14ac:dyDescent="0.3">
      <c r="A40" s="28">
        <v>45414</v>
      </c>
      <c r="B40">
        <v>6.4</v>
      </c>
      <c r="C40" t="s">
        <v>76</v>
      </c>
      <c r="D40" t="s">
        <v>81</v>
      </c>
      <c r="E40" t="s">
        <v>41</v>
      </c>
      <c r="F40">
        <v>24850</v>
      </c>
      <c r="G40">
        <v>24560</v>
      </c>
      <c r="I40" s="68">
        <v>24560</v>
      </c>
      <c r="J40" s="23">
        <v>63500</v>
      </c>
      <c r="K40" s="23">
        <v>38650</v>
      </c>
    </row>
    <row r="41" spans="1:11" x14ac:dyDescent="0.3">
      <c r="A41" s="28">
        <v>45414</v>
      </c>
      <c r="B41">
        <v>6.5</v>
      </c>
      <c r="C41" t="s">
        <v>76</v>
      </c>
      <c r="D41" t="s">
        <v>115</v>
      </c>
      <c r="E41" t="s">
        <v>41</v>
      </c>
      <c r="F41">
        <v>22400</v>
      </c>
      <c r="G41">
        <v>22280</v>
      </c>
      <c r="I41" s="67">
        <v>22280</v>
      </c>
      <c r="J41" s="23">
        <v>59550</v>
      </c>
      <c r="K41" s="23">
        <v>37150</v>
      </c>
    </row>
    <row r="42" spans="1:11" x14ac:dyDescent="0.3">
      <c r="A42" s="28">
        <v>45414</v>
      </c>
      <c r="B42">
        <v>7.1</v>
      </c>
      <c r="C42" t="s">
        <v>76</v>
      </c>
      <c r="D42" t="s">
        <v>82</v>
      </c>
      <c r="E42" t="s">
        <v>41</v>
      </c>
      <c r="F42">
        <v>11850</v>
      </c>
      <c r="G42">
        <v>11760</v>
      </c>
      <c r="I42" s="68">
        <v>11760</v>
      </c>
      <c r="J42" s="23">
        <v>30750</v>
      </c>
      <c r="K42" s="23">
        <v>18900</v>
      </c>
    </row>
    <row r="43" spans="1:11" x14ac:dyDescent="0.3">
      <c r="A43" s="28">
        <v>45414</v>
      </c>
      <c r="B43">
        <v>8.1999999999999993</v>
      </c>
      <c r="C43" t="s">
        <v>76</v>
      </c>
      <c r="D43" t="s">
        <v>109</v>
      </c>
      <c r="E43" t="s">
        <v>41</v>
      </c>
      <c r="F43">
        <v>21650</v>
      </c>
      <c r="G43">
        <v>21480</v>
      </c>
      <c r="I43" s="68">
        <v>21480</v>
      </c>
      <c r="J43" s="23">
        <v>56800</v>
      </c>
      <c r="K43" s="23">
        <v>35150</v>
      </c>
    </row>
    <row r="44" spans="1:11" x14ac:dyDescent="0.3">
      <c r="A44" s="28">
        <v>45414</v>
      </c>
      <c r="B44">
        <v>9.1</v>
      </c>
      <c r="C44" t="s">
        <v>76</v>
      </c>
      <c r="D44" t="s">
        <v>139</v>
      </c>
      <c r="E44" t="s">
        <v>41</v>
      </c>
      <c r="F44">
        <v>26800</v>
      </c>
      <c r="G44">
        <v>26560</v>
      </c>
      <c r="I44" s="68">
        <v>26560</v>
      </c>
      <c r="J44" s="23">
        <v>61100</v>
      </c>
      <c r="K44" s="23">
        <v>34300</v>
      </c>
    </row>
    <row r="45" spans="1:11" x14ac:dyDescent="0.3">
      <c r="A45" s="28">
        <v>45414</v>
      </c>
      <c r="B45">
        <v>10.199999999999999</v>
      </c>
      <c r="C45" t="s">
        <v>76</v>
      </c>
      <c r="D45" t="s">
        <v>77</v>
      </c>
      <c r="E45" t="s">
        <v>41</v>
      </c>
      <c r="F45">
        <v>23250</v>
      </c>
      <c r="G45">
        <v>23060</v>
      </c>
      <c r="I45" s="67">
        <v>23060</v>
      </c>
      <c r="J45" s="23">
        <v>61400</v>
      </c>
      <c r="K45" s="23">
        <v>38150</v>
      </c>
    </row>
    <row r="46" spans="1:11" x14ac:dyDescent="0.3">
      <c r="A46" s="28">
        <v>45414</v>
      </c>
      <c r="B46">
        <v>10.5</v>
      </c>
      <c r="C46" t="s">
        <v>76</v>
      </c>
      <c r="D46" t="s">
        <v>82</v>
      </c>
      <c r="E46" t="s">
        <v>41</v>
      </c>
      <c r="F46">
        <v>14250</v>
      </c>
      <c r="G46">
        <v>14100</v>
      </c>
      <c r="I46" s="68">
        <v>14100</v>
      </c>
      <c r="J46" s="23">
        <v>33100</v>
      </c>
      <c r="K46" s="23">
        <v>18850</v>
      </c>
    </row>
    <row r="47" spans="1:11" x14ac:dyDescent="0.3">
      <c r="A47" s="28">
        <v>45414</v>
      </c>
      <c r="B47">
        <v>10.5</v>
      </c>
      <c r="C47" t="s">
        <v>76</v>
      </c>
      <c r="D47" t="s">
        <v>81</v>
      </c>
      <c r="E47" t="s">
        <v>41</v>
      </c>
      <c r="F47">
        <v>24100</v>
      </c>
      <c r="G47">
        <v>23900</v>
      </c>
      <c r="I47" s="68">
        <v>23900</v>
      </c>
      <c r="J47" s="23">
        <v>62650</v>
      </c>
      <c r="K47" s="23">
        <v>38550</v>
      </c>
    </row>
    <row r="48" spans="1:11" x14ac:dyDescent="0.3">
      <c r="A48" s="28">
        <v>45414</v>
      </c>
      <c r="B48">
        <v>11.3</v>
      </c>
      <c r="C48" t="s">
        <v>76</v>
      </c>
      <c r="D48" t="s">
        <v>115</v>
      </c>
      <c r="E48" t="s">
        <v>41</v>
      </c>
      <c r="F48">
        <v>20000</v>
      </c>
      <c r="G48">
        <v>19860</v>
      </c>
      <c r="I48" s="68">
        <v>19860</v>
      </c>
      <c r="J48" s="23">
        <v>56950</v>
      </c>
      <c r="K48" s="23">
        <v>36950</v>
      </c>
    </row>
    <row r="49" spans="1:11" x14ac:dyDescent="0.3">
      <c r="A49" s="28">
        <v>45414</v>
      </c>
      <c r="B49">
        <v>11.4</v>
      </c>
      <c r="C49" t="s">
        <v>76</v>
      </c>
      <c r="D49" t="s">
        <v>80</v>
      </c>
      <c r="E49" t="s">
        <v>41</v>
      </c>
      <c r="F49">
        <v>22050</v>
      </c>
      <c r="G49">
        <v>21940</v>
      </c>
      <c r="I49" s="68">
        <v>21940</v>
      </c>
      <c r="J49" s="23">
        <v>57250</v>
      </c>
      <c r="K49" s="23">
        <v>35200</v>
      </c>
    </row>
    <row r="50" spans="1:11" x14ac:dyDescent="0.3">
      <c r="A50" s="28">
        <v>45414</v>
      </c>
      <c r="B50">
        <v>13.1</v>
      </c>
      <c r="C50" t="s">
        <v>76</v>
      </c>
      <c r="D50" t="s">
        <v>109</v>
      </c>
      <c r="E50" t="s">
        <v>41</v>
      </c>
      <c r="F50">
        <v>29250</v>
      </c>
      <c r="G50">
        <v>29160</v>
      </c>
      <c r="I50" s="68">
        <v>29160</v>
      </c>
      <c r="J50" s="23">
        <v>64350</v>
      </c>
      <c r="K50" s="23">
        <v>35100</v>
      </c>
    </row>
    <row r="51" spans="1:11" x14ac:dyDescent="0.3">
      <c r="A51" s="28">
        <v>45414</v>
      </c>
      <c r="B51">
        <v>14</v>
      </c>
      <c r="C51" t="s">
        <v>76</v>
      </c>
      <c r="D51" t="s">
        <v>139</v>
      </c>
      <c r="E51" t="s">
        <v>41</v>
      </c>
      <c r="F51">
        <v>20900</v>
      </c>
      <c r="G51">
        <v>20700</v>
      </c>
      <c r="I51" s="67">
        <v>20700</v>
      </c>
      <c r="J51" s="23">
        <v>55050</v>
      </c>
      <c r="K51" s="23">
        <v>34150</v>
      </c>
    </row>
    <row r="52" spans="1:11" x14ac:dyDescent="0.3">
      <c r="A52" s="28">
        <v>45414</v>
      </c>
      <c r="B52">
        <v>14.4</v>
      </c>
      <c r="C52" t="s">
        <v>76</v>
      </c>
      <c r="D52" t="s">
        <v>77</v>
      </c>
      <c r="E52" t="s">
        <v>41</v>
      </c>
      <c r="F52">
        <v>21950</v>
      </c>
      <c r="G52">
        <v>22340</v>
      </c>
      <c r="I52" s="67">
        <v>22340</v>
      </c>
      <c r="J52" s="23">
        <v>60000</v>
      </c>
      <c r="K52" s="23">
        <v>38050</v>
      </c>
    </row>
    <row r="53" spans="1:11" x14ac:dyDescent="0.3">
      <c r="A53" s="28">
        <v>45414</v>
      </c>
      <c r="B53">
        <v>15.1</v>
      </c>
      <c r="C53" t="s">
        <v>76</v>
      </c>
      <c r="D53" t="s">
        <v>81</v>
      </c>
      <c r="E53" t="s">
        <v>41</v>
      </c>
      <c r="F53">
        <v>20700</v>
      </c>
      <c r="G53">
        <v>20120</v>
      </c>
      <c r="I53" s="68">
        <v>20120</v>
      </c>
      <c r="J53" s="23">
        <v>59150</v>
      </c>
      <c r="K53" s="23">
        <v>38450</v>
      </c>
    </row>
    <row r="54" spans="1:11" x14ac:dyDescent="0.3">
      <c r="A54" s="28">
        <v>45414</v>
      </c>
      <c r="B54">
        <v>15.2</v>
      </c>
      <c r="C54" t="s">
        <v>76</v>
      </c>
      <c r="D54" t="s">
        <v>115</v>
      </c>
      <c r="E54" t="s">
        <v>41</v>
      </c>
      <c r="F54">
        <v>21600</v>
      </c>
      <c r="G54">
        <v>21440</v>
      </c>
      <c r="I54" s="68">
        <v>21440</v>
      </c>
      <c r="J54" s="23">
        <v>58450</v>
      </c>
      <c r="K54" s="23">
        <v>36850</v>
      </c>
    </row>
    <row r="55" spans="1:11" x14ac:dyDescent="0.3">
      <c r="A55" s="28">
        <v>45414</v>
      </c>
      <c r="B55">
        <v>15.4</v>
      </c>
      <c r="C55" t="s">
        <v>76</v>
      </c>
      <c r="D55" t="s">
        <v>80</v>
      </c>
      <c r="E55" t="s">
        <v>41</v>
      </c>
      <c r="F55">
        <v>23100</v>
      </c>
      <c r="G55">
        <v>23000</v>
      </c>
      <c r="I55" s="68">
        <v>23000</v>
      </c>
      <c r="J55" s="23">
        <v>58450</v>
      </c>
      <c r="K55" s="23">
        <v>35350</v>
      </c>
    </row>
    <row r="56" spans="1:11" x14ac:dyDescent="0.3">
      <c r="A56" s="28">
        <v>45414</v>
      </c>
      <c r="B56">
        <v>18.2</v>
      </c>
      <c r="C56" t="s">
        <v>76</v>
      </c>
      <c r="D56" t="s">
        <v>109</v>
      </c>
      <c r="E56" t="s">
        <v>41</v>
      </c>
      <c r="F56">
        <v>21400</v>
      </c>
      <c r="G56">
        <v>21220</v>
      </c>
      <c r="I56" s="68">
        <v>21220</v>
      </c>
      <c r="J56" s="23">
        <v>57100</v>
      </c>
      <c r="K56" s="23">
        <v>35700</v>
      </c>
    </row>
    <row r="57" spans="1:11" x14ac:dyDescent="0.3">
      <c r="A57" s="28">
        <v>45414</v>
      </c>
      <c r="B57">
        <v>19.100000000000001</v>
      </c>
      <c r="C57" t="s">
        <v>76</v>
      </c>
      <c r="D57" t="s">
        <v>77</v>
      </c>
      <c r="E57" t="s">
        <v>41</v>
      </c>
      <c r="F57">
        <v>22550</v>
      </c>
      <c r="G57">
        <v>22440</v>
      </c>
      <c r="I57" s="68">
        <v>22440</v>
      </c>
      <c r="J57" s="23">
        <v>60500</v>
      </c>
      <c r="K57" s="23">
        <v>37950</v>
      </c>
    </row>
    <row r="58" spans="1:11" x14ac:dyDescent="0.3">
      <c r="A58" s="28">
        <v>45414</v>
      </c>
      <c r="B58">
        <v>19.3</v>
      </c>
      <c r="C58" t="s">
        <v>76</v>
      </c>
      <c r="D58" t="s">
        <v>82</v>
      </c>
      <c r="E58" t="s">
        <v>41</v>
      </c>
      <c r="F58">
        <v>9900</v>
      </c>
      <c r="G58">
        <v>9840</v>
      </c>
      <c r="I58" s="68">
        <v>9840</v>
      </c>
      <c r="J58" s="23">
        <v>28700</v>
      </c>
      <c r="K58" s="23">
        <v>18800</v>
      </c>
    </row>
    <row r="59" spans="1:11" x14ac:dyDescent="0.3">
      <c r="A59" s="28">
        <v>45414</v>
      </c>
      <c r="B59">
        <v>19.3</v>
      </c>
      <c r="C59" t="s">
        <v>76</v>
      </c>
      <c r="D59" t="s">
        <v>80</v>
      </c>
      <c r="E59" t="s">
        <v>41</v>
      </c>
      <c r="F59">
        <v>23850</v>
      </c>
      <c r="G59">
        <v>23720</v>
      </c>
      <c r="I59" s="68">
        <v>23720</v>
      </c>
      <c r="J59" s="23">
        <v>59100</v>
      </c>
      <c r="K59" s="23">
        <v>35250</v>
      </c>
    </row>
    <row r="60" spans="1:11" x14ac:dyDescent="0.3">
      <c r="A60" s="28">
        <v>45414</v>
      </c>
      <c r="B60">
        <v>21</v>
      </c>
      <c r="C60" t="s">
        <v>76</v>
      </c>
      <c r="D60" t="s">
        <v>81</v>
      </c>
      <c r="E60" t="s">
        <v>41</v>
      </c>
      <c r="F60">
        <v>20000</v>
      </c>
      <c r="G60">
        <v>19800</v>
      </c>
      <c r="I60" s="68">
        <v>19800</v>
      </c>
      <c r="J60" s="23">
        <v>58300</v>
      </c>
      <c r="K60" s="23">
        <v>38300</v>
      </c>
    </row>
    <row r="61" spans="1:11" x14ac:dyDescent="0.3">
      <c r="A61" s="28">
        <v>45414</v>
      </c>
      <c r="B61">
        <v>22</v>
      </c>
      <c r="C61" t="s">
        <v>76</v>
      </c>
      <c r="D61" t="s">
        <v>115</v>
      </c>
      <c r="E61" t="s">
        <v>41</v>
      </c>
      <c r="F61">
        <v>18400</v>
      </c>
      <c r="G61">
        <v>18260</v>
      </c>
      <c r="I61" s="68">
        <v>18260</v>
      </c>
      <c r="J61" s="23">
        <v>55150</v>
      </c>
      <c r="K61" s="23">
        <v>36750</v>
      </c>
    </row>
    <row r="62" spans="1:11" x14ac:dyDescent="0.3">
      <c r="A62" s="28">
        <v>45414</v>
      </c>
      <c r="B62">
        <v>22.3</v>
      </c>
      <c r="C62" t="s">
        <v>76</v>
      </c>
      <c r="D62" t="s">
        <v>82</v>
      </c>
      <c r="E62" t="s">
        <v>41</v>
      </c>
      <c r="F62">
        <v>11250</v>
      </c>
      <c r="G62">
        <v>11160</v>
      </c>
      <c r="I62" s="68">
        <v>11160</v>
      </c>
      <c r="J62" s="23">
        <v>30200</v>
      </c>
      <c r="K62" s="23">
        <v>18950</v>
      </c>
    </row>
    <row r="63" spans="1:11" x14ac:dyDescent="0.3">
      <c r="A63" s="28">
        <v>45414</v>
      </c>
      <c r="B63">
        <v>22.4</v>
      </c>
      <c r="C63" t="s">
        <v>76</v>
      </c>
      <c r="D63" t="s">
        <v>109</v>
      </c>
      <c r="E63" t="s">
        <v>41</v>
      </c>
      <c r="F63">
        <v>20500</v>
      </c>
      <c r="G63">
        <v>20340</v>
      </c>
      <c r="I63" s="68">
        <v>20340</v>
      </c>
      <c r="J63" s="23">
        <v>56100</v>
      </c>
      <c r="K63" s="23">
        <v>35600</v>
      </c>
    </row>
    <row r="64" spans="1:11" x14ac:dyDescent="0.3">
      <c r="A64" s="28">
        <v>45414</v>
      </c>
      <c r="B64">
        <v>22.5</v>
      </c>
      <c r="C64" t="s">
        <v>76</v>
      </c>
      <c r="D64" t="s">
        <v>139</v>
      </c>
      <c r="E64" t="s">
        <v>41</v>
      </c>
      <c r="F64">
        <v>23200</v>
      </c>
      <c r="G64">
        <v>23060</v>
      </c>
      <c r="I64" s="68">
        <v>23060</v>
      </c>
      <c r="J64" s="23">
        <v>57850</v>
      </c>
      <c r="K64" s="23">
        <v>34650</v>
      </c>
    </row>
    <row r="65" spans="1:11" x14ac:dyDescent="0.3">
      <c r="A65" s="28">
        <v>45414</v>
      </c>
      <c r="B65">
        <v>23.1</v>
      </c>
      <c r="C65" t="s">
        <v>76</v>
      </c>
      <c r="D65" t="s">
        <v>77</v>
      </c>
      <c r="E65" t="s">
        <v>41</v>
      </c>
      <c r="F65">
        <v>24400</v>
      </c>
      <c r="G65">
        <v>24260</v>
      </c>
      <c r="I65" s="67">
        <v>24260</v>
      </c>
      <c r="J65" s="23">
        <v>62200</v>
      </c>
      <c r="K65" s="23">
        <v>37800</v>
      </c>
    </row>
    <row r="66" spans="1:11" x14ac:dyDescent="0.3">
      <c r="A66" s="28">
        <v>45415</v>
      </c>
      <c r="B66">
        <v>3.1</v>
      </c>
      <c r="C66" t="s">
        <v>76</v>
      </c>
      <c r="D66" t="s">
        <v>115</v>
      </c>
      <c r="E66" t="s">
        <v>41</v>
      </c>
      <c r="F66">
        <v>22850</v>
      </c>
      <c r="G66">
        <v>22740</v>
      </c>
      <c r="I66" s="68">
        <v>22740</v>
      </c>
      <c r="J66" s="23">
        <v>59900</v>
      </c>
      <c r="K66" s="23">
        <v>37050</v>
      </c>
    </row>
    <row r="67" spans="1:11" x14ac:dyDescent="0.3">
      <c r="A67" s="28">
        <v>45415</v>
      </c>
      <c r="B67">
        <v>3.1</v>
      </c>
      <c r="C67" t="s">
        <v>76</v>
      </c>
      <c r="D67" t="s">
        <v>77</v>
      </c>
      <c r="E67" t="s">
        <v>41</v>
      </c>
      <c r="F67">
        <v>23350</v>
      </c>
      <c r="G67">
        <v>23180</v>
      </c>
      <c r="I67" s="68">
        <v>23180</v>
      </c>
      <c r="J67" s="23">
        <v>61600</v>
      </c>
      <c r="K67" s="23">
        <v>38250</v>
      </c>
    </row>
    <row r="68" spans="1:11" x14ac:dyDescent="0.3">
      <c r="A68" s="28">
        <v>45415</v>
      </c>
      <c r="B68">
        <v>5</v>
      </c>
      <c r="C68" t="s">
        <v>76</v>
      </c>
      <c r="D68" t="s">
        <v>80</v>
      </c>
      <c r="E68" t="s">
        <v>41</v>
      </c>
      <c r="F68">
        <v>23300</v>
      </c>
      <c r="G68">
        <v>23140</v>
      </c>
      <c r="I68" s="68">
        <v>23140</v>
      </c>
      <c r="J68" s="23">
        <v>58700</v>
      </c>
      <c r="K68" s="23">
        <v>35400</v>
      </c>
    </row>
    <row r="69" spans="1:11" x14ac:dyDescent="0.3">
      <c r="A69" s="28">
        <v>45415</v>
      </c>
      <c r="B69">
        <v>6.1</v>
      </c>
      <c r="C69" t="s">
        <v>76</v>
      </c>
      <c r="D69" t="s">
        <v>81</v>
      </c>
      <c r="E69" t="s">
        <v>41</v>
      </c>
      <c r="F69">
        <v>29750</v>
      </c>
      <c r="G69">
        <v>29580</v>
      </c>
      <c r="I69" s="68">
        <v>29580</v>
      </c>
      <c r="J69" s="23">
        <v>68600</v>
      </c>
      <c r="K69" s="23">
        <v>38850</v>
      </c>
    </row>
    <row r="70" spans="1:11" x14ac:dyDescent="0.3">
      <c r="A70" s="28">
        <v>45415</v>
      </c>
      <c r="B70">
        <v>7.1</v>
      </c>
      <c r="C70" t="s">
        <v>76</v>
      </c>
      <c r="D70" t="s">
        <v>82</v>
      </c>
      <c r="E70" t="s">
        <v>41</v>
      </c>
      <c r="F70">
        <v>12100</v>
      </c>
      <c r="G70">
        <v>12020</v>
      </c>
      <c r="I70" s="68">
        <v>12020</v>
      </c>
      <c r="J70" s="23">
        <v>31050</v>
      </c>
      <c r="K70" s="23">
        <v>18950</v>
      </c>
    </row>
    <row r="71" spans="1:11" x14ac:dyDescent="0.3">
      <c r="A71" s="28">
        <v>45415</v>
      </c>
      <c r="B71">
        <v>7.4</v>
      </c>
      <c r="C71" t="s">
        <v>76</v>
      </c>
      <c r="D71" t="s">
        <v>109</v>
      </c>
      <c r="E71" t="s">
        <v>41</v>
      </c>
      <c r="F71">
        <v>23800</v>
      </c>
      <c r="G71">
        <v>23660</v>
      </c>
      <c r="I71" s="68">
        <v>23660</v>
      </c>
      <c r="J71" s="23">
        <v>59300</v>
      </c>
      <c r="K71" s="23">
        <v>35500</v>
      </c>
    </row>
    <row r="72" spans="1:11" x14ac:dyDescent="0.3">
      <c r="A72" s="28">
        <v>45415</v>
      </c>
      <c r="B72">
        <v>7.5</v>
      </c>
      <c r="C72" t="s">
        <v>76</v>
      </c>
      <c r="D72" t="s">
        <v>139</v>
      </c>
      <c r="E72" t="s">
        <v>41</v>
      </c>
      <c r="F72">
        <v>21550</v>
      </c>
      <c r="G72">
        <v>21380</v>
      </c>
      <c r="I72" s="68">
        <v>21380</v>
      </c>
      <c r="J72" s="23">
        <v>56050</v>
      </c>
      <c r="K72" s="23">
        <v>34500</v>
      </c>
    </row>
    <row r="73" spans="1:11" x14ac:dyDescent="0.3">
      <c r="A73" s="28">
        <v>45415</v>
      </c>
      <c r="B73">
        <v>10</v>
      </c>
      <c r="C73" t="s">
        <v>76</v>
      </c>
      <c r="D73" t="s">
        <v>81</v>
      </c>
      <c r="E73" t="s">
        <v>41</v>
      </c>
      <c r="F73">
        <v>23400</v>
      </c>
      <c r="G73">
        <v>23220</v>
      </c>
      <c r="I73" s="68">
        <v>23220</v>
      </c>
      <c r="J73" s="23">
        <v>62050</v>
      </c>
      <c r="K73" s="23">
        <v>38650</v>
      </c>
    </row>
    <row r="74" spans="1:11" x14ac:dyDescent="0.3">
      <c r="A74" s="28">
        <v>45415</v>
      </c>
      <c r="B74">
        <v>11.1</v>
      </c>
      <c r="C74" t="s">
        <v>76</v>
      </c>
      <c r="D74" t="s">
        <v>82</v>
      </c>
      <c r="E74" t="s">
        <v>41</v>
      </c>
      <c r="F74">
        <v>11500</v>
      </c>
      <c r="G74">
        <v>11420</v>
      </c>
      <c r="I74" s="68">
        <v>11420</v>
      </c>
      <c r="J74" s="23">
        <v>30350</v>
      </c>
      <c r="K74" s="23">
        <v>18850</v>
      </c>
    </row>
    <row r="75" spans="1:11" x14ac:dyDescent="0.3">
      <c r="A75" s="28">
        <v>45415</v>
      </c>
      <c r="B75">
        <v>11.4</v>
      </c>
      <c r="C75" t="s">
        <v>76</v>
      </c>
      <c r="D75" t="s">
        <v>80</v>
      </c>
      <c r="E75" t="s">
        <v>41</v>
      </c>
      <c r="F75">
        <v>21100</v>
      </c>
      <c r="G75">
        <v>20960</v>
      </c>
      <c r="I75" s="68">
        <v>20960</v>
      </c>
      <c r="J75" s="23">
        <v>56350</v>
      </c>
      <c r="K75" s="23">
        <v>35250</v>
      </c>
    </row>
    <row r="76" spans="1:11" x14ac:dyDescent="0.3">
      <c r="A76" s="28">
        <v>45415</v>
      </c>
      <c r="B76">
        <v>13</v>
      </c>
      <c r="C76" t="s">
        <v>76</v>
      </c>
      <c r="D76" t="s">
        <v>109</v>
      </c>
      <c r="E76" t="s">
        <v>41</v>
      </c>
      <c r="F76">
        <v>24300</v>
      </c>
      <c r="G76">
        <v>24180</v>
      </c>
      <c r="I76" s="68">
        <v>24180</v>
      </c>
      <c r="J76" s="23">
        <v>59650</v>
      </c>
      <c r="K76" s="23">
        <v>35350</v>
      </c>
    </row>
    <row r="77" spans="1:11" x14ac:dyDescent="0.3">
      <c r="A77" s="28">
        <v>45415</v>
      </c>
      <c r="B77">
        <v>13</v>
      </c>
      <c r="C77" t="s">
        <v>76</v>
      </c>
      <c r="D77" t="s">
        <v>115</v>
      </c>
      <c r="E77" t="s">
        <v>41</v>
      </c>
      <c r="F77">
        <v>22350</v>
      </c>
      <c r="G77">
        <v>22160</v>
      </c>
      <c r="I77" s="68">
        <v>22160</v>
      </c>
      <c r="J77" s="23">
        <v>59250</v>
      </c>
      <c r="K77" s="23">
        <v>36900</v>
      </c>
    </row>
    <row r="78" spans="1:11" x14ac:dyDescent="0.3">
      <c r="A78" s="28">
        <v>45415</v>
      </c>
      <c r="B78">
        <v>13.1</v>
      </c>
      <c r="C78" t="s">
        <v>76</v>
      </c>
      <c r="D78" t="s">
        <v>139</v>
      </c>
      <c r="E78" t="s">
        <v>41</v>
      </c>
      <c r="F78">
        <v>22500</v>
      </c>
      <c r="G78">
        <v>22360</v>
      </c>
      <c r="I78" s="68">
        <v>22360</v>
      </c>
      <c r="J78" s="23">
        <v>56900</v>
      </c>
      <c r="K78" s="23">
        <v>34400</v>
      </c>
    </row>
    <row r="79" spans="1:11" x14ac:dyDescent="0.3">
      <c r="A79" s="28">
        <v>45415</v>
      </c>
      <c r="B79">
        <v>13.2</v>
      </c>
      <c r="C79" t="s">
        <v>76</v>
      </c>
      <c r="D79" t="s">
        <v>77</v>
      </c>
      <c r="E79" t="s">
        <v>41</v>
      </c>
      <c r="F79">
        <v>20700</v>
      </c>
      <c r="G79">
        <v>20560</v>
      </c>
      <c r="I79" s="68">
        <v>20560</v>
      </c>
      <c r="J79" s="23">
        <v>58850</v>
      </c>
      <c r="K79" s="23">
        <v>38150</v>
      </c>
    </row>
    <row r="80" spans="1:11" x14ac:dyDescent="0.3">
      <c r="A80" s="28">
        <v>45415</v>
      </c>
      <c r="B80">
        <v>14.5</v>
      </c>
      <c r="C80" t="s">
        <v>76</v>
      </c>
      <c r="D80" t="s">
        <v>82</v>
      </c>
      <c r="E80" t="s">
        <v>41</v>
      </c>
      <c r="F80">
        <v>10850</v>
      </c>
      <c r="G80">
        <v>10680</v>
      </c>
      <c r="I80" s="68">
        <v>10680</v>
      </c>
      <c r="J80" s="23">
        <v>29650</v>
      </c>
      <c r="K80" s="23">
        <v>18800</v>
      </c>
    </row>
    <row r="81" spans="1:11" x14ac:dyDescent="0.3">
      <c r="A81" s="28">
        <v>45415</v>
      </c>
      <c r="B81">
        <v>15</v>
      </c>
      <c r="C81" t="s">
        <v>76</v>
      </c>
      <c r="D81" t="s">
        <v>81</v>
      </c>
      <c r="E81" t="s">
        <v>41</v>
      </c>
      <c r="F81">
        <v>24250</v>
      </c>
      <c r="G81">
        <v>24140</v>
      </c>
      <c r="I81" s="68">
        <v>24140</v>
      </c>
      <c r="J81" s="23">
        <v>62850</v>
      </c>
      <c r="K81" s="23">
        <v>38600</v>
      </c>
    </row>
    <row r="82" spans="1:11" x14ac:dyDescent="0.3">
      <c r="A82" s="28">
        <v>45415</v>
      </c>
      <c r="B82">
        <v>17</v>
      </c>
      <c r="C82" t="s">
        <v>76</v>
      </c>
      <c r="D82" t="s">
        <v>80</v>
      </c>
      <c r="E82" t="s">
        <v>41</v>
      </c>
      <c r="F82">
        <v>25500</v>
      </c>
      <c r="G82">
        <v>25340</v>
      </c>
      <c r="I82" s="68">
        <v>25340</v>
      </c>
      <c r="J82" s="23">
        <v>60950</v>
      </c>
      <c r="K82" s="23">
        <v>35450</v>
      </c>
    </row>
    <row r="83" spans="1:11" x14ac:dyDescent="0.3">
      <c r="A83" s="28">
        <v>45415</v>
      </c>
      <c r="B83">
        <v>18</v>
      </c>
      <c r="C83" t="s">
        <v>76</v>
      </c>
      <c r="D83" t="s">
        <v>115</v>
      </c>
      <c r="E83" t="s">
        <v>41</v>
      </c>
      <c r="F83">
        <v>23200</v>
      </c>
      <c r="G83">
        <v>23000</v>
      </c>
      <c r="I83" s="68">
        <v>23000</v>
      </c>
      <c r="J83" s="23">
        <v>59950</v>
      </c>
      <c r="K83" s="23">
        <v>36750</v>
      </c>
    </row>
    <row r="84" spans="1:11" x14ac:dyDescent="0.3">
      <c r="A84" s="28">
        <v>45415</v>
      </c>
      <c r="B84">
        <v>18.100000000000001</v>
      </c>
      <c r="C84" t="s">
        <v>76</v>
      </c>
      <c r="D84" t="s">
        <v>77</v>
      </c>
      <c r="E84" t="s">
        <v>41</v>
      </c>
      <c r="F84">
        <v>23350</v>
      </c>
      <c r="G84">
        <v>23220</v>
      </c>
      <c r="I84" s="68">
        <v>23220</v>
      </c>
      <c r="J84" s="23">
        <v>61400</v>
      </c>
      <c r="K84" s="23">
        <v>38050</v>
      </c>
    </row>
    <row r="85" spans="1:11" x14ac:dyDescent="0.3">
      <c r="A85" s="28">
        <v>45415</v>
      </c>
      <c r="B85">
        <v>18.5</v>
      </c>
      <c r="C85" t="s">
        <v>76</v>
      </c>
      <c r="D85" t="s">
        <v>109</v>
      </c>
      <c r="E85" t="s">
        <v>41</v>
      </c>
      <c r="F85">
        <v>21000</v>
      </c>
      <c r="G85">
        <v>20920</v>
      </c>
      <c r="I85" s="68">
        <v>20920</v>
      </c>
      <c r="J85" s="23">
        <v>56250</v>
      </c>
      <c r="K85" s="23">
        <v>35250</v>
      </c>
    </row>
    <row r="86" spans="1:11" x14ac:dyDescent="0.3">
      <c r="A86" s="28">
        <v>45415</v>
      </c>
      <c r="B86">
        <v>19</v>
      </c>
      <c r="C86" t="s">
        <v>76</v>
      </c>
      <c r="D86" t="s">
        <v>139</v>
      </c>
      <c r="E86" t="s">
        <v>41</v>
      </c>
      <c r="F86">
        <v>22200</v>
      </c>
      <c r="G86">
        <v>22060</v>
      </c>
      <c r="I86" s="68">
        <v>22060</v>
      </c>
      <c r="J86" s="23">
        <v>56500</v>
      </c>
      <c r="K86" s="23">
        <v>34300</v>
      </c>
    </row>
    <row r="87" spans="1:11" x14ac:dyDescent="0.3">
      <c r="A87" s="28">
        <v>45415</v>
      </c>
      <c r="B87">
        <v>19.100000000000001</v>
      </c>
      <c r="C87" t="s">
        <v>76</v>
      </c>
      <c r="D87" t="s">
        <v>82</v>
      </c>
      <c r="E87" t="s">
        <v>41</v>
      </c>
      <c r="F87">
        <v>12050</v>
      </c>
      <c r="G87">
        <v>11940</v>
      </c>
      <c r="I87" s="68">
        <v>11940</v>
      </c>
      <c r="J87" s="23">
        <v>30800</v>
      </c>
      <c r="K87" s="23">
        <v>18750</v>
      </c>
    </row>
    <row r="88" spans="1:11" x14ac:dyDescent="0.3">
      <c r="A88" s="28">
        <v>45415</v>
      </c>
      <c r="B88">
        <v>19.3</v>
      </c>
      <c r="C88" t="s">
        <v>76</v>
      </c>
      <c r="D88" t="s">
        <v>81</v>
      </c>
      <c r="E88" t="s">
        <v>41</v>
      </c>
      <c r="F88">
        <v>25050</v>
      </c>
      <c r="G88">
        <v>24880</v>
      </c>
      <c r="I88" s="68">
        <v>24880</v>
      </c>
      <c r="J88" s="23">
        <v>63450</v>
      </c>
      <c r="K88" s="23">
        <v>38400</v>
      </c>
    </row>
    <row r="89" spans="1:11" x14ac:dyDescent="0.3">
      <c r="A89" s="28">
        <v>45415</v>
      </c>
      <c r="B89">
        <v>22.2</v>
      </c>
      <c r="C89" t="s">
        <v>76</v>
      </c>
      <c r="D89" t="s">
        <v>115</v>
      </c>
      <c r="E89" t="s">
        <v>41</v>
      </c>
      <c r="F89">
        <v>20750</v>
      </c>
      <c r="G89">
        <v>20660</v>
      </c>
      <c r="I89" s="67">
        <v>20660</v>
      </c>
      <c r="J89" s="23">
        <v>57450</v>
      </c>
      <c r="K89" s="23">
        <v>36700</v>
      </c>
    </row>
    <row r="90" spans="1:11" x14ac:dyDescent="0.3">
      <c r="A90" s="28">
        <v>45415</v>
      </c>
      <c r="B90">
        <v>22.3</v>
      </c>
      <c r="C90" t="s">
        <v>76</v>
      </c>
      <c r="D90" t="s">
        <v>77</v>
      </c>
      <c r="E90" t="s">
        <v>41</v>
      </c>
      <c r="F90">
        <v>24000</v>
      </c>
      <c r="G90">
        <v>23800</v>
      </c>
      <c r="I90" s="68">
        <v>23800</v>
      </c>
      <c r="J90" s="23">
        <v>61950</v>
      </c>
      <c r="K90" s="23">
        <v>37950</v>
      </c>
    </row>
    <row r="91" spans="1:11" x14ac:dyDescent="0.3">
      <c r="A91" s="28">
        <v>45415</v>
      </c>
      <c r="B91">
        <v>22.3</v>
      </c>
      <c r="C91" t="s">
        <v>76</v>
      </c>
      <c r="D91" t="s">
        <v>82</v>
      </c>
      <c r="E91" t="s">
        <v>41</v>
      </c>
      <c r="F91">
        <v>14250</v>
      </c>
      <c r="G91">
        <v>14140</v>
      </c>
      <c r="I91" s="68">
        <v>14140</v>
      </c>
      <c r="J91" s="23">
        <v>33200</v>
      </c>
      <c r="K91" s="23">
        <v>18950</v>
      </c>
    </row>
    <row r="92" spans="1:11" x14ac:dyDescent="0.3">
      <c r="A92" s="28">
        <v>45415</v>
      </c>
      <c r="B92">
        <v>23.3</v>
      </c>
      <c r="C92" t="s">
        <v>76</v>
      </c>
      <c r="D92" t="s">
        <v>109</v>
      </c>
      <c r="E92" t="s">
        <v>41</v>
      </c>
      <c r="F92">
        <v>26650</v>
      </c>
      <c r="G92">
        <v>26420</v>
      </c>
      <c r="I92" s="68">
        <v>26420</v>
      </c>
      <c r="J92" s="23">
        <v>61750</v>
      </c>
      <c r="K92" s="23">
        <v>35100</v>
      </c>
    </row>
    <row r="93" spans="1:11" x14ac:dyDescent="0.3">
      <c r="A93" s="28">
        <v>45415</v>
      </c>
      <c r="B93">
        <v>23.4</v>
      </c>
      <c r="C93" t="s">
        <v>76</v>
      </c>
      <c r="D93" t="s">
        <v>139</v>
      </c>
      <c r="E93" t="s">
        <v>41</v>
      </c>
      <c r="F93">
        <v>23000</v>
      </c>
      <c r="G93">
        <v>22940</v>
      </c>
      <c r="I93" s="68">
        <v>22940</v>
      </c>
      <c r="J93" s="23">
        <v>57200</v>
      </c>
      <c r="K93" s="23">
        <v>34200</v>
      </c>
    </row>
    <row r="94" spans="1:11" x14ac:dyDescent="0.3">
      <c r="A94" s="28">
        <v>45415</v>
      </c>
      <c r="B94">
        <v>23.4</v>
      </c>
      <c r="C94" t="s">
        <v>76</v>
      </c>
      <c r="D94" t="s">
        <v>81</v>
      </c>
      <c r="E94" t="s">
        <v>41</v>
      </c>
      <c r="F94">
        <v>25300</v>
      </c>
      <c r="G94">
        <v>25120</v>
      </c>
      <c r="I94" s="68">
        <v>25120</v>
      </c>
      <c r="J94" s="23">
        <v>64150</v>
      </c>
      <c r="K94" s="23">
        <v>38850</v>
      </c>
    </row>
    <row r="95" spans="1:11" x14ac:dyDescent="0.3">
      <c r="A95" s="28">
        <v>45416</v>
      </c>
      <c r="B95">
        <v>0.2</v>
      </c>
      <c r="C95" t="s">
        <v>76</v>
      </c>
      <c r="D95" t="s">
        <v>96</v>
      </c>
      <c r="E95" t="s">
        <v>41</v>
      </c>
      <c r="F95">
        <v>24100</v>
      </c>
      <c r="G95">
        <v>24060</v>
      </c>
      <c r="I95" s="68">
        <v>24060</v>
      </c>
      <c r="J95" s="23">
        <v>61600</v>
      </c>
      <c r="K95" s="23">
        <v>37500</v>
      </c>
    </row>
    <row r="96" spans="1:11" x14ac:dyDescent="0.3">
      <c r="A96" s="28">
        <v>45416</v>
      </c>
      <c r="B96">
        <v>0.4</v>
      </c>
      <c r="C96" t="s">
        <v>76</v>
      </c>
      <c r="D96" t="s">
        <v>137</v>
      </c>
      <c r="E96" t="s">
        <v>41</v>
      </c>
      <c r="F96">
        <v>22250</v>
      </c>
      <c r="G96">
        <v>22040</v>
      </c>
      <c r="I96" s="67">
        <v>22040</v>
      </c>
      <c r="J96" s="23">
        <v>59400</v>
      </c>
      <c r="K96" s="23">
        <v>37150</v>
      </c>
    </row>
    <row r="97" spans="1:11" x14ac:dyDescent="0.3">
      <c r="A97" s="28">
        <v>45416</v>
      </c>
      <c r="B97">
        <v>2.2999999999999998</v>
      </c>
      <c r="C97" t="s">
        <v>76</v>
      </c>
      <c r="D97" t="s">
        <v>77</v>
      </c>
      <c r="E97" t="s">
        <v>41</v>
      </c>
      <c r="F97">
        <v>24300</v>
      </c>
      <c r="G97">
        <v>24140</v>
      </c>
      <c r="I97" s="67">
        <v>24140</v>
      </c>
      <c r="J97" s="23">
        <v>62350</v>
      </c>
      <c r="K97" s="23">
        <v>38050</v>
      </c>
    </row>
    <row r="98" spans="1:11" x14ac:dyDescent="0.3">
      <c r="A98" s="28">
        <v>45416</v>
      </c>
      <c r="B98">
        <v>2.4</v>
      </c>
      <c r="C98" t="s">
        <v>76</v>
      </c>
      <c r="D98" t="s">
        <v>115</v>
      </c>
      <c r="E98" t="s">
        <v>41</v>
      </c>
      <c r="F98">
        <v>25550</v>
      </c>
      <c r="G98">
        <v>25400</v>
      </c>
      <c r="I98" s="67">
        <v>25400</v>
      </c>
      <c r="J98" s="23">
        <v>62600</v>
      </c>
      <c r="K98" s="23">
        <v>37050</v>
      </c>
    </row>
    <row r="99" spans="1:11" x14ac:dyDescent="0.3">
      <c r="A99" s="28">
        <v>45416</v>
      </c>
      <c r="B99">
        <v>4.2</v>
      </c>
      <c r="C99" t="s">
        <v>76</v>
      </c>
      <c r="D99" t="s">
        <v>80</v>
      </c>
      <c r="E99" t="s">
        <v>41</v>
      </c>
      <c r="F99">
        <v>26450</v>
      </c>
      <c r="G99">
        <v>26260</v>
      </c>
      <c r="I99" s="67">
        <v>26260</v>
      </c>
      <c r="J99" s="23">
        <v>61800</v>
      </c>
      <c r="K99" s="23">
        <v>35350</v>
      </c>
    </row>
    <row r="100" spans="1:11" x14ac:dyDescent="0.3">
      <c r="A100" s="28">
        <v>45416</v>
      </c>
      <c r="B100">
        <v>6.5</v>
      </c>
      <c r="C100" t="s">
        <v>76</v>
      </c>
      <c r="D100" t="s">
        <v>81</v>
      </c>
      <c r="E100" t="s">
        <v>41</v>
      </c>
      <c r="F100">
        <v>26800</v>
      </c>
      <c r="G100">
        <v>26680</v>
      </c>
      <c r="I100" s="67">
        <v>26680</v>
      </c>
      <c r="J100" s="23">
        <v>65550</v>
      </c>
      <c r="K100" s="23">
        <v>38750</v>
      </c>
    </row>
    <row r="101" spans="1:11" x14ac:dyDescent="0.3">
      <c r="A101" s="28">
        <v>45416</v>
      </c>
      <c r="B101">
        <v>7.3</v>
      </c>
      <c r="C101" t="s">
        <v>76</v>
      </c>
      <c r="D101" t="s">
        <v>139</v>
      </c>
      <c r="E101" t="s">
        <v>41</v>
      </c>
      <c r="F101">
        <v>19900</v>
      </c>
      <c r="G101">
        <v>19780</v>
      </c>
      <c r="I101" s="68">
        <v>19780</v>
      </c>
      <c r="J101" s="23">
        <v>57200</v>
      </c>
      <c r="K101" s="23">
        <v>37300</v>
      </c>
    </row>
    <row r="102" spans="1:11" x14ac:dyDescent="0.3">
      <c r="A102" s="28">
        <v>45416</v>
      </c>
      <c r="B102">
        <v>9.3000000000000007</v>
      </c>
      <c r="C102" t="s">
        <v>76</v>
      </c>
      <c r="D102" t="s">
        <v>96</v>
      </c>
      <c r="E102" t="s">
        <v>41</v>
      </c>
      <c r="F102">
        <v>20450</v>
      </c>
      <c r="G102">
        <v>20280</v>
      </c>
      <c r="I102" s="67">
        <v>20280</v>
      </c>
      <c r="J102" s="23">
        <v>58700</v>
      </c>
      <c r="K102" s="23">
        <v>38250</v>
      </c>
    </row>
    <row r="103" spans="1:11" x14ac:dyDescent="0.3">
      <c r="A103" s="28">
        <v>45416</v>
      </c>
      <c r="B103">
        <v>9.4</v>
      </c>
      <c r="C103" t="s">
        <v>76</v>
      </c>
      <c r="D103" t="s">
        <v>137</v>
      </c>
      <c r="E103" t="s">
        <v>41</v>
      </c>
      <c r="F103">
        <v>17050</v>
      </c>
      <c r="G103">
        <v>16920</v>
      </c>
      <c r="I103" s="67">
        <v>16920</v>
      </c>
      <c r="J103" s="23">
        <v>55000</v>
      </c>
      <c r="K103" s="23">
        <v>37950</v>
      </c>
    </row>
    <row r="104" spans="1:11" x14ac:dyDescent="0.3">
      <c r="A104" s="28">
        <v>45416</v>
      </c>
      <c r="B104">
        <v>10</v>
      </c>
      <c r="C104" t="s">
        <v>76</v>
      </c>
      <c r="D104" t="s">
        <v>82</v>
      </c>
      <c r="E104" t="s">
        <v>41</v>
      </c>
      <c r="F104">
        <v>11100</v>
      </c>
      <c r="G104">
        <v>11060</v>
      </c>
      <c r="I104" s="68">
        <v>11060</v>
      </c>
      <c r="J104" s="23">
        <v>30000</v>
      </c>
      <c r="K104" s="23">
        <v>18900</v>
      </c>
    </row>
    <row r="105" spans="1:11" x14ac:dyDescent="0.3">
      <c r="A105" s="28">
        <v>45416</v>
      </c>
      <c r="B105">
        <v>11.4</v>
      </c>
      <c r="C105" t="s">
        <v>76</v>
      </c>
      <c r="D105" t="s">
        <v>81</v>
      </c>
      <c r="E105" t="s">
        <v>41</v>
      </c>
      <c r="F105">
        <v>22100</v>
      </c>
      <c r="G105">
        <v>21940</v>
      </c>
      <c r="I105" s="68">
        <v>21940</v>
      </c>
      <c r="J105" s="23">
        <v>60700</v>
      </c>
      <c r="K105" s="23">
        <v>38600</v>
      </c>
    </row>
    <row r="106" spans="1:11" x14ac:dyDescent="0.3">
      <c r="A106" s="28">
        <v>45416</v>
      </c>
      <c r="B106">
        <v>12</v>
      </c>
      <c r="C106" t="s">
        <v>76</v>
      </c>
      <c r="D106" t="s">
        <v>80</v>
      </c>
      <c r="E106" t="s">
        <v>41</v>
      </c>
      <c r="F106">
        <v>22700</v>
      </c>
      <c r="G106">
        <v>22580</v>
      </c>
      <c r="I106" s="68">
        <v>22580</v>
      </c>
      <c r="J106" s="23">
        <v>57850</v>
      </c>
      <c r="K106" s="23">
        <v>35150</v>
      </c>
    </row>
    <row r="107" spans="1:11" x14ac:dyDescent="0.3">
      <c r="A107" s="28">
        <v>45416</v>
      </c>
      <c r="B107">
        <v>12.3</v>
      </c>
      <c r="C107" t="s">
        <v>76</v>
      </c>
      <c r="D107" t="s">
        <v>139</v>
      </c>
      <c r="E107" t="s">
        <v>41</v>
      </c>
      <c r="F107">
        <v>22300</v>
      </c>
      <c r="G107">
        <v>22180</v>
      </c>
      <c r="I107" s="67">
        <v>22180</v>
      </c>
      <c r="J107" s="23">
        <v>59450</v>
      </c>
      <c r="K107" s="23">
        <v>37150</v>
      </c>
    </row>
    <row r="108" spans="1:11" x14ac:dyDescent="0.3">
      <c r="A108" s="28">
        <v>45416</v>
      </c>
      <c r="B108">
        <v>12.5</v>
      </c>
      <c r="C108" t="s">
        <v>76</v>
      </c>
      <c r="D108" t="s">
        <v>115</v>
      </c>
      <c r="E108" t="s">
        <v>41</v>
      </c>
      <c r="F108">
        <v>23750</v>
      </c>
      <c r="G108">
        <v>23640</v>
      </c>
      <c r="I108" s="67">
        <v>23640</v>
      </c>
      <c r="J108" s="23">
        <v>60600</v>
      </c>
      <c r="K108" s="23">
        <v>36850</v>
      </c>
    </row>
    <row r="109" spans="1:11" x14ac:dyDescent="0.3">
      <c r="A109" s="28">
        <v>45416</v>
      </c>
      <c r="B109">
        <v>13</v>
      </c>
      <c r="C109" t="s">
        <v>76</v>
      </c>
      <c r="D109" t="s">
        <v>77</v>
      </c>
      <c r="E109" t="s">
        <v>41</v>
      </c>
      <c r="F109">
        <v>23150</v>
      </c>
      <c r="G109">
        <v>22960</v>
      </c>
      <c r="I109" s="68">
        <v>22960</v>
      </c>
      <c r="J109" s="23">
        <v>61000</v>
      </c>
      <c r="K109" s="23">
        <v>37850</v>
      </c>
    </row>
    <row r="110" spans="1:11" x14ac:dyDescent="0.3">
      <c r="A110" s="28">
        <v>45416</v>
      </c>
      <c r="B110">
        <v>14.3</v>
      </c>
      <c r="C110" t="s">
        <v>76</v>
      </c>
      <c r="D110" t="s">
        <v>82</v>
      </c>
      <c r="E110" t="s">
        <v>41</v>
      </c>
      <c r="F110">
        <v>11900</v>
      </c>
      <c r="G110">
        <v>11820</v>
      </c>
      <c r="I110" s="67">
        <v>11820</v>
      </c>
      <c r="J110" s="23">
        <v>30750</v>
      </c>
      <c r="K110" s="23">
        <v>18850</v>
      </c>
    </row>
    <row r="111" spans="1:11" x14ac:dyDescent="0.3">
      <c r="A111" s="28">
        <v>45416</v>
      </c>
      <c r="B111">
        <v>15.5</v>
      </c>
      <c r="C111" t="s">
        <v>76</v>
      </c>
      <c r="D111" t="s">
        <v>80</v>
      </c>
      <c r="E111" t="s">
        <v>41</v>
      </c>
      <c r="F111">
        <v>21100</v>
      </c>
      <c r="G111">
        <v>21080</v>
      </c>
      <c r="I111" s="67">
        <v>21080</v>
      </c>
      <c r="J111" s="23">
        <v>56550</v>
      </c>
      <c r="K111" s="23">
        <v>35450</v>
      </c>
    </row>
    <row r="112" spans="1:11" x14ac:dyDescent="0.3">
      <c r="A112" s="28">
        <v>45416</v>
      </c>
      <c r="B112">
        <v>17</v>
      </c>
      <c r="C112" t="s">
        <v>76</v>
      </c>
      <c r="D112" t="s">
        <v>81</v>
      </c>
      <c r="E112" t="s">
        <v>41</v>
      </c>
      <c r="F112">
        <v>26850</v>
      </c>
      <c r="G112">
        <v>26680</v>
      </c>
      <c r="I112" s="68">
        <v>26680</v>
      </c>
      <c r="J112" s="23">
        <v>65300</v>
      </c>
      <c r="K112" s="23">
        <v>38450</v>
      </c>
    </row>
    <row r="113" spans="1:11" x14ac:dyDescent="0.3">
      <c r="A113" s="28">
        <v>45416</v>
      </c>
      <c r="B113">
        <v>17.100000000000001</v>
      </c>
      <c r="C113" t="s">
        <v>76</v>
      </c>
      <c r="D113" t="s">
        <v>139</v>
      </c>
      <c r="E113" t="s">
        <v>41</v>
      </c>
      <c r="F113">
        <v>20800</v>
      </c>
      <c r="G113">
        <v>20600</v>
      </c>
      <c r="I113" s="68">
        <v>20600</v>
      </c>
      <c r="J113" s="23">
        <v>57800</v>
      </c>
      <c r="K113" s="23">
        <v>37000</v>
      </c>
    </row>
    <row r="114" spans="1:11" x14ac:dyDescent="0.3">
      <c r="A114" s="28">
        <v>45416</v>
      </c>
      <c r="B114">
        <v>17.3</v>
      </c>
      <c r="C114" t="s">
        <v>76</v>
      </c>
      <c r="D114" t="s">
        <v>115</v>
      </c>
      <c r="E114" t="s">
        <v>41</v>
      </c>
      <c r="F114">
        <v>19600</v>
      </c>
      <c r="G114">
        <v>19440</v>
      </c>
      <c r="I114" s="68">
        <v>19440</v>
      </c>
      <c r="J114" s="23">
        <v>56350</v>
      </c>
      <c r="K114" s="23">
        <v>36750</v>
      </c>
    </row>
    <row r="115" spans="1:11" x14ac:dyDescent="0.3">
      <c r="A115" s="28">
        <v>45416</v>
      </c>
      <c r="B115">
        <v>18</v>
      </c>
      <c r="C115" t="s">
        <v>76</v>
      </c>
      <c r="D115" t="s">
        <v>77</v>
      </c>
      <c r="E115" t="s">
        <v>41</v>
      </c>
      <c r="F115">
        <v>26500</v>
      </c>
      <c r="G115">
        <v>26380</v>
      </c>
      <c r="I115" s="68">
        <v>26380</v>
      </c>
      <c r="J115" s="23">
        <v>64300</v>
      </c>
      <c r="K115" s="23">
        <v>37800</v>
      </c>
    </row>
    <row r="116" spans="1:11" x14ac:dyDescent="0.3">
      <c r="A116" s="28">
        <v>45416</v>
      </c>
      <c r="B116">
        <v>18.3</v>
      </c>
      <c r="C116" t="s">
        <v>76</v>
      </c>
      <c r="D116" t="s">
        <v>109</v>
      </c>
      <c r="E116" t="s">
        <v>41</v>
      </c>
      <c r="F116">
        <v>25550</v>
      </c>
      <c r="G116">
        <v>25380</v>
      </c>
      <c r="I116" s="67">
        <v>25380</v>
      </c>
      <c r="J116" s="23">
        <v>61150</v>
      </c>
      <c r="K116" s="23">
        <v>35600</v>
      </c>
    </row>
    <row r="117" spans="1:11" x14ac:dyDescent="0.3">
      <c r="A117" s="28">
        <v>45416</v>
      </c>
      <c r="B117">
        <v>19</v>
      </c>
      <c r="C117" t="s">
        <v>76</v>
      </c>
      <c r="D117" t="s">
        <v>80</v>
      </c>
      <c r="E117" t="s">
        <v>41</v>
      </c>
      <c r="F117">
        <v>20400</v>
      </c>
      <c r="G117">
        <v>20220</v>
      </c>
      <c r="I117" s="68">
        <v>20220</v>
      </c>
      <c r="J117" s="23">
        <v>55650</v>
      </c>
      <c r="K117" s="23">
        <v>35250</v>
      </c>
    </row>
    <row r="118" spans="1:11" x14ac:dyDescent="0.3">
      <c r="A118" s="28">
        <v>45416</v>
      </c>
      <c r="B118">
        <v>21.2</v>
      </c>
      <c r="C118" t="s">
        <v>76</v>
      </c>
      <c r="D118" t="s">
        <v>115</v>
      </c>
      <c r="E118" t="s">
        <v>41</v>
      </c>
      <c r="F118">
        <v>20650</v>
      </c>
      <c r="G118">
        <v>20480</v>
      </c>
      <c r="I118" s="68">
        <v>20480</v>
      </c>
      <c r="J118" s="23">
        <v>57300</v>
      </c>
      <c r="K118" s="23">
        <v>36650</v>
      </c>
    </row>
    <row r="119" spans="1:11" x14ac:dyDescent="0.3">
      <c r="A119" s="28">
        <v>45416</v>
      </c>
      <c r="B119">
        <v>21.5</v>
      </c>
      <c r="C119" t="s">
        <v>76</v>
      </c>
      <c r="D119" t="s">
        <v>77</v>
      </c>
      <c r="E119" t="s">
        <v>41</v>
      </c>
      <c r="F119">
        <v>28400</v>
      </c>
      <c r="G119">
        <v>28260</v>
      </c>
      <c r="I119" s="68">
        <v>28260</v>
      </c>
      <c r="J119" s="23">
        <v>66100</v>
      </c>
      <c r="K119" s="23">
        <v>37700</v>
      </c>
    </row>
    <row r="120" spans="1:11" x14ac:dyDescent="0.3">
      <c r="A120" s="28">
        <v>45416</v>
      </c>
      <c r="B120">
        <v>22.1</v>
      </c>
      <c r="C120" t="s">
        <v>76</v>
      </c>
      <c r="D120" t="s">
        <v>81</v>
      </c>
      <c r="E120" t="s">
        <v>41</v>
      </c>
      <c r="F120">
        <v>30400</v>
      </c>
      <c r="G120">
        <v>30260</v>
      </c>
      <c r="I120" s="68">
        <v>30260</v>
      </c>
      <c r="J120" s="23">
        <v>69300</v>
      </c>
      <c r="K120" s="23">
        <v>38900</v>
      </c>
    </row>
    <row r="121" spans="1:11" x14ac:dyDescent="0.3">
      <c r="A121" s="28">
        <v>45417</v>
      </c>
      <c r="B121">
        <v>5.3</v>
      </c>
      <c r="C121" t="s">
        <v>76</v>
      </c>
      <c r="D121" t="s">
        <v>80</v>
      </c>
      <c r="E121" t="s">
        <v>41</v>
      </c>
      <c r="F121">
        <v>28600</v>
      </c>
      <c r="G121">
        <v>28500</v>
      </c>
      <c r="I121" s="68">
        <v>28500</v>
      </c>
      <c r="J121" s="23">
        <v>63800</v>
      </c>
      <c r="K121" s="23">
        <v>35200</v>
      </c>
    </row>
    <row r="122" spans="1:11" x14ac:dyDescent="0.3">
      <c r="A122" s="28">
        <v>45417</v>
      </c>
      <c r="B122">
        <v>5.5</v>
      </c>
      <c r="C122" t="s">
        <v>76</v>
      </c>
      <c r="D122" t="s">
        <v>115</v>
      </c>
      <c r="E122" t="s">
        <v>41</v>
      </c>
      <c r="F122">
        <v>24800</v>
      </c>
      <c r="G122">
        <v>24600</v>
      </c>
      <c r="I122" s="68">
        <v>24600</v>
      </c>
      <c r="J122" s="23">
        <v>61850</v>
      </c>
      <c r="K122" s="23">
        <v>37050</v>
      </c>
    </row>
    <row r="123" spans="1:11" x14ac:dyDescent="0.3">
      <c r="A123" s="28">
        <v>45417</v>
      </c>
      <c r="B123">
        <v>7</v>
      </c>
      <c r="C123" t="s">
        <v>76</v>
      </c>
      <c r="D123" t="s">
        <v>82</v>
      </c>
      <c r="E123" t="s">
        <v>41</v>
      </c>
      <c r="F123">
        <v>13800</v>
      </c>
      <c r="G123">
        <v>13680</v>
      </c>
      <c r="I123" s="68">
        <v>13680</v>
      </c>
      <c r="J123" s="23">
        <v>32650</v>
      </c>
      <c r="K123" s="23">
        <v>18850</v>
      </c>
    </row>
    <row r="124" spans="1:11" x14ac:dyDescent="0.3">
      <c r="A124" s="28">
        <v>45417</v>
      </c>
      <c r="B124">
        <v>8.5</v>
      </c>
      <c r="C124" t="s">
        <v>76</v>
      </c>
      <c r="D124" t="s">
        <v>78</v>
      </c>
      <c r="E124" t="s">
        <v>41</v>
      </c>
      <c r="F124">
        <v>26000</v>
      </c>
      <c r="G124">
        <v>25860</v>
      </c>
      <c r="I124" s="67">
        <v>25860</v>
      </c>
      <c r="J124" s="23">
        <v>60300</v>
      </c>
      <c r="K124" s="23">
        <v>34300</v>
      </c>
    </row>
    <row r="125" spans="1:11" x14ac:dyDescent="0.3">
      <c r="A125" s="28">
        <v>45417</v>
      </c>
      <c r="B125">
        <v>9</v>
      </c>
      <c r="C125" t="s">
        <v>76</v>
      </c>
      <c r="D125" t="s">
        <v>81</v>
      </c>
      <c r="E125" t="s">
        <v>41</v>
      </c>
      <c r="F125">
        <v>28350</v>
      </c>
      <c r="G125">
        <v>28200</v>
      </c>
      <c r="I125" s="68">
        <v>28200</v>
      </c>
      <c r="J125" s="23">
        <v>67050</v>
      </c>
      <c r="K125" s="23">
        <v>38700</v>
      </c>
    </row>
    <row r="126" spans="1:11" x14ac:dyDescent="0.3">
      <c r="A126" s="28">
        <v>45417</v>
      </c>
      <c r="B126">
        <v>9.1999999999999993</v>
      </c>
      <c r="C126" t="s">
        <v>76</v>
      </c>
      <c r="D126" t="s">
        <v>82</v>
      </c>
      <c r="E126" t="s">
        <v>41</v>
      </c>
      <c r="F126">
        <v>10000</v>
      </c>
      <c r="G126">
        <v>9800</v>
      </c>
      <c r="I126" s="68">
        <v>9800</v>
      </c>
      <c r="J126" s="23">
        <v>28800</v>
      </c>
      <c r="K126" s="23">
        <v>18800</v>
      </c>
    </row>
    <row r="127" spans="1:11" x14ac:dyDescent="0.3">
      <c r="A127" s="28">
        <v>45417</v>
      </c>
      <c r="B127">
        <v>9.5</v>
      </c>
      <c r="C127" t="s">
        <v>76</v>
      </c>
      <c r="D127" t="s">
        <v>115</v>
      </c>
      <c r="E127" t="s">
        <v>41</v>
      </c>
      <c r="F127">
        <v>22350</v>
      </c>
      <c r="G127">
        <v>22160</v>
      </c>
      <c r="I127" s="68">
        <v>22160</v>
      </c>
      <c r="J127" s="23">
        <v>59250</v>
      </c>
      <c r="K127" s="23">
        <v>36900</v>
      </c>
    </row>
    <row r="128" spans="1:11" x14ac:dyDescent="0.3">
      <c r="A128" s="28">
        <v>45417</v>
      </c>
      <c r="B128">
        <v>10.4</v>
      </c>
      <c r="C128" t="s">
        <v>76</v>
      </c>
      <c r="D128" t="s">
        <v>80</v>
      </c>
      <c r="E128" t="s">
        <v>41</v>
      </c>
      <c r="F128">
        <v>23450</v>
      </c>
      <c r="G128">
        <v>23360</v>
      </c>
      <c r="I128" s="68">
        <v>23360</v>
      </c>
      <c r="J128" s="23">
        <v>59100</v>
      </c>
      <c r="K128" s="23">
        <v>35650</v>
      </c>
    </row>
    <row r="129" spans="1:11" x14ac:dyDescent="0.3">
      <c r="A129" s="28">
        <v>45417</v>
      </c>
      <c r="B129">
        <v>12.2</v>
      </c>
      <c r="C129" t="s">
        <v>76</v>
      </c>
      <c r="D129" t="s">
        <v>82</v>
      </c>
      <c r="E129" t="s">
        <v>41</v>
      </c>
      <c r="F129">
        <v>13650</v>
      </c>
      <c r="G129">
        <v>13500</v>
      </c>
      <c r="I129" s="68">
        <v>13500</v>
      </c>
      <c r="J129" s="23">
        <v>32400</v>
      </c>
      <c r="K129" s="23">
        <v>18750</v>
      </c>
    </row>
    <row r="130" spans="1:11" x14ac:dyDescent="0.3">
      <c r="A130" s="28">
        <v>45417</v>
      </c>
      <c r="B130">
        <v>13.4</v>
      </c>
      <c r="C130" t="s">
        <v>76</v>
      </c>
      <c r="D130" t="s">
        <v>78</v>
      </c>
      <c r="E130" t="s">
        <v>41</v>
      </c>
      <c r="F130">
        <v>24500</v>
      </c>
      <c r="G130">
        <v>24320</v>
      </c>
      <c r="I130" s="68">
        <v>24320</v>
      </c>
      <c r="J130" s="23">
        <v>58650</v>
      </c>
      <c r="K130" s="23">
        <v>34150</v>
      </c>
    </row>
    <row r="131" spans="1:11" x14ac:dyDescent="0.3">
      <c r="A131" s="28">
        <v>45417</v>
      </c>
      <c r="B131">
        <v>13.5</v>
      </c>
      <c r="C131" t="s">
        <v>76</v>
      </c>
      <c r="D131" t="s">
        <v>81</v>
      </c>
      <c r="E131" t="s">
        <v>41</v>
      </c>
      <c r="F131">
        <v>22000</v>
      </c>
      <c r="G131">
        <v>21860</v>
      </c>
      <c r="I131" s="68">
        <v>21860</v>
      </c>
      <c r="J131" s="23">
        <v>60600</v>
      </c>
      <c r="K131" s="23">
        <v>38600</v>
      </c>
    </row>
    <row r="132" spans="1:11" x14ac:dyDescent="0.3">
      <c r="A132" s="28">
        <v>45417</v>
      </c>
      <c r="B132">
        <v>14.4</v>
      </c>
      <c r="C132" t="s">
        <v>76</v>
      </c>
      <c r="D132" t="s">
        <v>115</v>
      </c>
      <c r="E132" t="s">
        <v>41</v>
      </c>
      <c r="F132">
        <v>26650</v>
      </c>
      <c r="G132">
        <v>26460</v>
      </c>
      <c r="I132" s="68">
        <v>26460</v>
      </c>
      <c r="J132" s="23">
        <v>63450</v>
      </c>
      <c r="K132" s="23">
        <v>36800</v>
      </c>
    </row>
    <row r="133" spans="1:11" x14ac:dyDescent="0.3">
      <c r="A133" s="28">
        <v>45417</v>
      </c>
      <c r="B133">
        <v>14.5</v>
      </c>
      <c r="C133" t="s">
        <v>76</v>
      </c>
      <c r="D133" t="s">
        <v>80</v>
      </c>
      <c r="E133" t="s">
        <v>41</v>
      </c>
      <c r="F133">
        <v>20050</v>
      </c>
      <c r="G133">
        <v>19920</v>
      </c>
      <c r="I133" s="68">
        <v>19920</v>
      </c>
      <c r="J133" s="23">
        <v>55500</v>
      </c>
      <c r="K133" s="23">
        <v>35450</v>
      </c>
    </row>
    <row r="134" spans="1:11" x14ac:dyDescent="0.3">
      <c r="A134" s="28">
        <v>45417</v>
      </c>
      <c r="B134">
        <v>15.05</v>
      </c>
      <c r="C134" t="s">
        <v>76</v>
      </c>
      <c r="D134" t="s">
        <v>82</v>
      </c>
      <c r="E134" t="s">
        <v>41</v>
      </c>
      <c r="F134">
        <v>10500</v>
      </c>
      <c r="G134">
        <v>10420</v>
      </c>
      <c r="I134" s="68">
        <v>10420</v>
      </c>
      <c r="J134" s="23">
        <v>29450</v>
      </c>
      <c r="K134" s="23">
        <v>18950</v>
      </c>
    </row>
    <row r="135" spans="1:11" x14ac:dyDescent="0.3">
      <c r="A135" s="28">
        <v>45417</v>
      </c>
      <c r="B135">
        <v>17</v>
      </c>
      <c r="C135" t="s">
        <v>76</v>
      </c>
      <c r="D135" t="s">
        <v>78</v>
      </c>
      <c r="E135" t="s">
        <v>41</v>
      </c>
      <c r="F135">
        <v>25450</v>
      </c>
      <c r="G135">
        <v>25360</v>
      </c>
      <c r="I135" s="23">
        <v>25360</v>
      </c>
      <c r="J135" s="23">
        <v>59500</v>
      </c>
      <c r="K135" s="23">
        <v>34050</v>
      </c>
    </row>
    <row r="136" spans="1:11" x14ac:dyDescent="0.3">
      <c r="A136" s="28">
        <v>45417</v>
      </c>
      <c r="B136">
        <v>17.2</v>
      </c>
      <c r="C136" t="s">
        <v>76</v>
      </c>
      <c r="D136" t="s">
        <v>138</v>
      </c>
      <c r="E136" t="s">
        <v>41</v>
      </c>
      <c r="F136">
        <v>20650</v>
      </c>
      <c r="G136">
        <v>20560</v>
      </c>
      <c r="I136" s="67">
        <v>20560</v>
      </c>
      <c r="J136" s="23">
        <v>54350</v>
      </c>
      <c r="K136" s="23">
        <v>33700</v>
      </c>
    </row>
    <row r="137" spans="1:11" x14ac:dyDescent="0.3">
      <c r="A137" s="28">
        <v>45417</v>
      </c>
      <c r="B137">
        <v>17.399999999999999</v>
      </c>
      <c r="C137" t="s">
        <v>76</v>
      </c>
      <c r="D137" t="s">
        <v>81</v>
      </c>
      <c r="E137" t="s">
        <v>41</v>
      </c>
      <c r="F137">
        <v>24300</v>
      </c>
      <c r="G137">
        <v>24100</v>
      </c>
      <c r="I137" s="67">
        <v>24100</v>
      </c>
      <c r="J137" s="23">
        <v>62750</v>
      </c>
      <c r="K137" s="23">
        <v>38450</v>
      </c>
    </row>
    <row r="138" spans="1:11" x14ac:dyDescent="0.3">
      <c r="A138" s="28">
        <v>45417</v>
      </c>
      <c r="B138">
        <v>18</v>
      </c>
      <c r="C138" t="s">
        <v>76</v>
      </c>
      <c r="D138" t="s">
        <v>77</v>
      </c>
      <c r="E138" t="s">
        <v>41</v>
      </c>
      <c r="F138">
        <v>28750</v>
      </c>
      <c r="G138">
        <v>28620</v>
      </c>
      <c r="I138" s="68">
        <v>28620</v>
      </c>
      <c r="J138" s="23">
        <v>66900</v>
      </c>
      <c r="K138" s="23">
        <v>38150</v>
      </c>
    </row>
    <row r="139" spans="1:11" x14ac:dyDescent="0.3">
      <c r="A139" s="28">
        <v>45417</v>
      </c>
      <c r="B139">
        <v>18.399999999999999</v>
      </c>
      <c r="C139" t="s">
        <v>76</v>
      </c>
      <c r="D139" t="s">
        <v>80</v>
      </c>
      <c r="E139" t="s">
        <v>41</v>
      </c>
      <c r="F139">
        <v>22050</v>
      </c>
      <c r="G139">
        <v>21940</v>
      </c>
      <c r="I139" s="67">
        <v>21940</v>
      </c>
      <c r="J139" s="23">
        <v>57800</v>
      </c>
      <c r="K139" s="23">
        <v>35750</v>
      </c>
    </row>
    <row r="140" spans="1:11" x14ac:dyDescent="0.3">
      <c r="A140" s="28">
        <v>45417</v>
      </c>
      <c r="B140">
        <v>19.399999999999999</v>
      </c>
      <c r="C140" t="s">
        <v>76</v>
      </c>
      <c r="D140" t="s">
        <v>82</v>
      </c>
      <c r="E140" t="s">
        <v>41</v>
      </c>
      <c r="F140">
        <v>8750</v>
      </c>
      <c r="G140">
        <v>8120</v>
      </c>
      <c r="I140" s="68">
        <v>8120</v>
      </c>
      <c r="J140" s="23">
        <v>27650</v>
      </c>
      <c r="K140" s="23">
        <v>18900</v>
      </c>
    </row>
    <row r="141" spans="1:11" x14ac:dyDescent="0.3">
      <c r="A141" s="28">
        <v>45417</v>
      </c>
      <c r="B141">
        <v>20</v>
      </c>
      <c r="C141" t="s">
        <v>76</v>
      </c>
      <c r="D141" t="s">
        <v>115</v>
      </c>
      <c r="E141" t="s">
        <v>41</v>
      </c>
      <c r="F141">
        <v>23400</v>
      </c>
      <c r="G141">
        <v>23200</v>
      </c>
      <c r="I141" s="67">
        <v>23200</v>
      </c>
      <c r="J141" s="23">
        <v>60100</v>
      </c>
      <c r="K141" s="23">
        <v>36700</v>
      </c>
    </row>
    <row r="142" spans="1:11" x14ac:dyDescent="0.3">
      <c r="A142" s="28">
        <v>45417</v>
      </c>
      <c r="B142">
        <v>21.3</v>
      </c>
      <c r="C142" t="s">
        <v>76</v>
      </c>
      <c r="D142" t="s">
        <v>77</v>
      </c>
      <c r="E142" t="s">
        <v>41</v>
      </c>
      <c r="F142">
        <v>24700</v>
      </c>
      <c r="G142">
        <v>24580</v>
      </c>
      <c r="I142" s="68">
        <v>24580</v>
      </c>
      <c r="J142" s="23">
        <v>62700</v>
      </c>
      <c r="K142" s="23">
        <v>38000</v>
      </c>
    </row>
    <row r="143" spans="1:11" x14ac:dyDescent="0.3">
      <c r="A143" s="28">
        <v>45417</v>
      </c>
      <c r="B143">
        <v>21.35</v>
      </c>
      <c r="C143" t="s">
        <v>76</v>
      </c>
      <c r="D143" t="s">
        <v>78</v>
      </c>
      <c r="E143" t="s">
        <v>41</v>
      </c>
      <c r="F143">
        <v>26750</v>
      </c>
      <c r="G143">
        <v>26600</v>
      </c>
      <c r="I143" s="67">
        <v>26600</v>
      </c>
      <c r="J143" s="23">
        <v>61200</v>
      </c>
      <c r="K143" s="23">
        <v>34450</v>
      </c>
    </row>
    <row r="144" spans="1:11" x14ac:dyDescent="0.3">
      <c r="A144" s="28">
        <v>45417</v>
      </c>
      <c r="B144">
        <v>21.4</v>
      </c>
      <c r="C144" t="s">
        <v>76</v>
      </c>
      <c r="D144" t="s">
        <v>109</v>
      </c>
      <c r="E144" t="s">
        <v>41</v>
      </c>
      <c r="F144">
        <v>23550</v>
      </c>
      <c r="G144">
        <v>23440</v>
      </c>
      <c r="I144" s="68">
        <v>23440</v>
      </c>
      <c r="J144" s="23">
        <v>58750</v>
      </c>
      <c r="K144" s="23">
        <v>35200</v>
      </c>
    </row>
    <row r="145" spans="1:11" x14ac:dyDescent="0.3">
      <c r="A145" s="28">
        <v>45417</v>
      </c>
      <c r="B145">
        <v>21.5</v>
      </c>
      <c r="C145" t="s">
        <v>76</v>
      </c>
      <c r="D145" t="s">
        <v>81</v>
      </c>
      <c r="E145" t="s">
        <v>41</v>
      </c>
      <c r="F145">
        <v>27300</v>
      </c>
      <c r="G145">
        <v>27240</v>
      </c>
      <c r="I145" s="68">
        <v>27240</v>
      </c>
      <c r="J145" s="23">
        <v>65650</v>
      </c>
      <c r="K145" s="23">
        <v>38350</v>
      </c>
    </row>
    <row r="146" spans="1:11" x14ac:dyDescent="0.3">
      <c r="A146" s="28">
        <v>45417</v>
      </c>
      <c r="B146">
        <v>22</v>
      </c>
      <c r="C146" t="s">
        <v>76</v>
      </c>
      <c r="D146" t="s">
        <v>139</v>
      </c>
      <c r="E146" t="s">
        <v>41</v>
      </c>
      <c r="F146">
        <v>23750</v>
      </c>
      <c r="G146">
        <v>23580</v>
      </c>
      <c r="I146" s="68">
        <v>23580</v>
      </c>
      <c r="J146" s="23">
        <v>58000</v>
      </c>
      <c r="K146" s="23">
        <v>34250</v>
      </c>
    </row>
    <row r="147" spans="1:11" x14ac:dyDescent="0.3">
      <c r="A147" s="28">
        <v>45417</v>
      </c>
      <c r="B147">
        <v>23.2</v>
      </c>
      <c r="C147" t="s">
        <v>76</v>
      </c>
      <c r="D147" t="s">
        <v>96</v>
      </c>
      <c r="E147" t="s">
        <v>41</v>
      </c>
      <c r="F147">
        <v>24850</v>
      </c>
      <c r="G147">
        <v>24700</v>
      </c>
      <c r="I147" s="68">
        <v>24700</v>
      </c>
      <c r="J147" s="23">
        <v>62700</v>
      </c>
      <c r="K147" s="23">
        <v>37850</v>
      </c>
    </row>
    <row r="148" spans="1:11" x14ac:dyDescent="0.3">
      <c r="A148" s="28">
        <v>45418</v>
      </c>
      <c r="B148">
        <v>2</v>
      </c>
      <c r="C148" t="s">
        <v>76</v>
      </c>
      <c r="D148" t="s">
        <v>77</v>
      </c>
      <c r="E148" t="s">
        <v>41</v>
      </c>
      <c r="F148">
        <v>26050</v>
      </c>
      <c r="G148">
        <v>25800</v>
      </c>
      <c r="I148" s="67">
        <v>25800</v>
      </c>
      <c r="J148" s="23">
        <v>63900</v>
      </c>
      <c r="K148" s="23">
        <v>37850</v>
      </c>
    </row>
    <row r="149" spans="1:11" x14ac:dyDescent="0.3">
      <c r="A149" s="28">
        <v>45418</v>
      </c>
      <c r="B149">
        <v>5</v>
      </c>
      <c r="C149" t="s">
        <v>76</v>
      </c>
      <c r="D149" t="s">
        <v>80</v>
      </c>
      <c r="E149" t="s">
        <v>41</v>
      </c>
      <c r="F149">
        <v>25600</v>
      </c>
      <c r="G149">
        <v>25400</v>
      </c>
      <c r="I149" s="68">
        <v>25400</v>
      </c>
      <c r="J149" s="23">
        <v>61200</v>
      </c>
      <c r="K149" s="23">
        <v>35600</v>
      </c>
    </row>
    <row r="150" spans="1:11" x14ac:dyDescent="0.3">
      <c r="A150" s="28">
        <v>45418</v>
      </c>
      <c r="B150">
        <v>6.1</v>
      </c>
      <c r="C150" t="s">
        <v>76</v>
      </c>
      <c r="D150" t="s">
        <v>81</v>
      </c>
      <c r="E150" t="s">
        <v>41</v>
      </c>
      <c r="F150">
        <v>27200</v>
      </c>
      <c r="G150">
        <v>26980</v>
      </c>
      <c r="I150" s="68">
        <v>26980</v>
      </c>
      <c r="J150" s="23">
        <v>65950</v>
      </c>
      <c r="K150" s="23">
        <v>38750</v>
      </c>
    </row>
    <row r="151" spans="1:11" x14ac:dyDescent="0.3">
      <c r="A151" s="28">
        <v>45418</v>
      </c>
      <c r="B151">
        <v>6.3</v>
      </c>
      <c r="C151" t="s">
        <v>76</v>
      </c>
      <c r="D151" t="s">
        <v>78</v>
      </c>
      <c r="E151" t="s">
        <v>41</v>
      </c>
      <c r="F151">
        <v>24550</v>
      </c>
      <c r="G151">
        <v>24340</v>
      </c>
      <c r="I151" s="67">
        <v>24340</v>
      </c>
      <c r="J151" s="23">
        <v>58850</v>
      </c>
      <c r="K151" s="23">
        <v>34300</v>
      </c>
    </row>
    <row r="152" spans="1:11" x14ac:dyDescent="0.3">
      <c r="A152" s="28">
        <v>45418</v>
      </c>
      <c r="B152">
        <v>8.1</v>
      </c>
      <c r="C152" t="s">
        <v>76</v>
      </c>
      <c r="D152" t="s">
        <v>80</v>
      </c>
      <c r="E152" t="s">
        <v>41</v>
      </c>
      <c r="F152">
        <v>25400</v>
      </c>
      <c r="G152">
        <v>25200</v>
      </c>
      <c r="I152" s="67">
        <v>25200</v>
      </c>
      <c r="J152" s="23">
        <v>60850</v>
      </c>
      <c r="K152" s="23">
        <v>35450</v>
      </c>
    </row>
    <row r="153" spans="1:11" x14ac:dyDescent="0.3">
      <c r="A153" s="28">
        <v>45418</v>
      </c>
      <c r="B153">
        <v>8.1999999999999993</v>
      </c>
      <c r="C153" t="s">
        <v>76</v>
      </c>
      <c r="D153" t="s">
        <v>82</v>
      </c>
      <c r="E153" t="s">
        <v>41</v>
      </c>
      <c r="F153">
        <v>13250</v>
      </c>
      <c r="G153">
        <v>13140</v>
      </c>
      <c r="I153" s="67">
        <v>13140</v>
      </c>
      <c r="J153" s="23">
        <v>32100</v>
      </c>
      <c r="K153" s="23">
        <v>18850</v>
      </c>
    </row>
    <row r="154" spans="1:11" x14ac:dyDescent="0.3">
      <c r="A154" s="28">
        <v>45418</v>
      </c>
      <c r="B154">
        <v>10.5</v>
      </c>
      <c r="C154" t="s">
        <v>76</v>
      </c>
      <c r="D154" t="s">
        <v>78</v>
      </c>
      <c r="E154" t="s">
        <v>41</v>
      </c>
      <c r="F154">
        <v>22700</v>
      </c>
      <c r="G154">
        <v>22600</v>
      </c>
      <c r="I154" s="68">
        <v>22600</v>
      </c>
      <c r="J154" s="23">
        <v>56850</v>
      </c>
      <c r="K154" s="23">
        <v>34150</v>
      </c>
    </row>
    <row r="155" spans="1:11" x14ac:dyDescent="0.3">
      <c r="A155" s="28">
        <v>45418</v>
      </c>
      <c r="B155">
        <v>10.5</v>
      </c>
      <c r="C155" t="s">
        <v>76</v>
      </c>
      <c r="D155" t="s">
        <v>81</v>
      </c>
      <c r="E155" t="s">
        <v>41</v>
      </c>
      <c r="F155">
        <v>23450</v>
      </c>
      <c r="G155">
        <v>23340</v>
      </c>
      <c r="I155" s="68">
        <v>23340</v>
      </c>
      <c r="J155" s="23">
        <v>62100</v>
      </c>
      <c r="K155" s="23">
        <v>38650</v>
      </c>
    </row>
    <row r="156" spans="1:11" x14ac:dyDescent="0.3">
      <c r="A156" s="28">
        <v>45418</v>
      </c>
      <c r="B156">
        <v>11.4</v>
      </c>
      <c r="C156" t="s">
        <v>76</v>
      </c>
      <c r="D156" t="s">
        <v>82</v>
      </c>
      <c r="E156" t="s">
        <v>41</v>
      </c>
      <c r="F156">
        <v>12800</v>
      </c>
      <c r="G156">
        <v>12760</v>
      </c>
      <c r="I156" s="68">
        <v>12760</v>
      </c>
      <c r="J156" s="23">
        <v>31600</v>
      </c>
      <c r="K156" s="23">
        <v>18800</v>
      </c>
    </row>
    <row r="157" spans="1:11" x14ac:dyDescent="0.3">
      <c r="A157" s="28">
        <v>45418</v>
      </c>
      <c r="B157">
        <v>11.4</v>
      </c>
      <c r="C157" t="s">
        <v>76</v>
      </c>
      <c r="D157" t="s">
        <v>77</v>
      </c>
      <c r="E157" t="s">
        <v>41</v>
      </c>
      <c r="F157">
        <v>29100</v>
      </c>
      <c r="G157">
        <v>28880</v>
      </c>
      <c r="I157" s="68">
        <v>28880</v>
      </c>
      <c r="J157" s="23">
        <v>66850</v>
      </c>
      <c r="K157" s="23">
        <v>37750</v>
      </c>
    </row>
    <row r="158" spans="1:11" x14ac:dyDescent="0.3">
      <c r="A158" s="28">
        <v>45418</v>
      </c>
      <c r="B158">
        <v>12.1</v>
      </c>
      <c r="C158" t="s">
        <v>76</v>
      </c>
      <c r="D158" t="s">
        <v>115</v>
      </c>
      <c r="E158" t="s">
        <v>41</v>
      </c>
      <c r="F158">
        <v>27150</v>
      </c>
      <c r="G158">
        <v>26880</v>
      </c>
      <c r="I158" s="67">
        <v>26880</v>
      </c>
      <c r="J158" s="23">
        <v>64200</v>
      </c>
      <c r="K158" s="23">
        <v>37050</v>
      </c>
    </row>
    <row r="159" spans="1:11" x14ac:dyDescent="0.3">
      <c r="A159" s="28">
        <v>45418</v>
      </c>
      <c r="B159">
        <v>14.3</v>
      </c>
      <c r="C159" t="s">
        <v>76</v>
      </c>
      <c r="D159" t="s">
        <v>82</v>
      </c>
      <c r="E159" t="s">
        <v>41</v>
      </c>
      <c r="F159">
        <v>10150</v>
      </c>
      <c r="G159">
        <v>10060</v>
      </c>
      <c r="I159" s="67">
        <v>10060</v>
      </c>
      <c r="J159" s="23">
        <v>28900</v>
      </c>
      <c r="K159" s="23">
        <v>18750</v>
      </c>
    </row>
    <row r="160" spans="1:11" x14ac:dyDescent="0.3">
      <c r="A160" s="28">
        <v>45418</v>
      </c>
      <c r="B160">
        <v>15.3</v>
      </c>
      <c r="C160" t="s">
        <v>76</v>
      </c>
      <c r="D160" t="s">
        <v>77</v>
      </c>
      <c r="E160" t="s">
        <v>41</v>
      </c>
      <c r="F160">
        <v>25650</v>
      </c>
      <c r="G160">
        <v>25500</v>
      </c>
      <c r="I160" s="68">
        <v>25500</v>
      </c>
      <c r="J160" s="23">
        <v>63250</v>
      </c>
      <c r="K160" s="23">
        <v>37600</v>
      </c>
    </row>
    <row r="161" spans="1:11" x14ac:dyDescent="0.3">
      <c r="A161" s="28">
        <v>45418</v>
      </c>
      <c r="B161">
        <v>15.5</v>
      </c>
      <c r="C161" t="s">
        <v>76</v>
      </c>
      <c r="D161" t="s">
        <v>115</v>
      </c>
      <c r="E161" t="s">
        <v>41</v>
      </c>
      <c r="F161">
        <v>24650</v>
      </c>
      <c r="G161">
        <v>24460</v>
      </c>
      <c r="I161" s="68">
        <v>24460</v>
      </c>
      <c r="J161" s="23">
        <v>61600</v>
      </c>
      <c r="K161" s="23">
        <v>36950</v>
      </c>
    </row>
    <row r="162" spans="1:11" x14ac:dyDescent="0.3">
      <c r="A162" s="28">
        <v>45418</v>
      </c>
      <c r="B162">
        <v>16.3</v>
      </c>
      <c r="C162" t="s">
        <v>76</v>
      </c>
      <c r="D162" t="s">
        <v>80</v>
      </c>
      <c r="E162" t="s">
        <v>41</v>
      </c>
      <c r="F162">
        <v>22150</v>
      </c>
      <c r="G162">
        <v>22020</v>
      </c>
      <c r="I162" s="68">
        <v>22020</v>
      </c>
      <c r="J162" s="23">
        <v>57500</v>
      </c>
      <c r="K162" s="23">
        <v>35350</v>
      </c>
    </row>
    <row r="163" spans="1:11" x14ac:dyDescent="0.3">
      <c r="A163" s="28">
        <v>45418</v>
      </c>
      <c r="B163">
        <v>16.399999999999999</v>
      </c>
      <c r="C163" t="s">
        <v>76</v>
      </c>
      <c r="D163" t="s">
        <v>78</v>
      </c>
      <c r="E163" t="s">
        <v>41</v>
      </c>
      <c r="F163">
        <v>22550</v>
      </c>
      <c r="G163">
        <v>22440</v>
      </c>
      <c r="I163" s="67">
        <v>22440</v>
      </c>
      <c r="J163" s="23">
        <v>56650</v>
      </c>
      <c r="K163" s="23">
        <v>34100</v>
      </c>
    </row>
    <row r="164" spans="1:11" x14ac:dyDescent="0.3">
      <c r="A164" s="28">
        <v>45418</v>
      </c>
      <c r="B164">
        <v>16.399999999999999</v>
      </c>
      <c r="C164" t="s">
        <v>76</v>
      </c>
      <c r="D164" t="s">
        <v>96</v>
      </c>
      <c r="E164" t="s">
        <v>41</v>
      </c>
      <c r="F164">
        <v>23500</v>
      </c>
      <c r="G164">
        <v>23420</v>
      </c>
      <c r="I164" s="67">
        <v>23420</v>
      </c>
      <c r="J164" s="23">
        <v>61200</v>
      </c>
      <c r="K164" s="23">
        <v>37700</v>
      </c>
    </row>
    <row r="165" spans="1:11" x14ac:dyDescent="0.3">
      <c r="A165" s="28">
        <v>45418</v>
      </c>
      <c r="B165">
        <v>17</v>
      </c>
      <c r="C165" t="s">
        <v>76</v>
      </c>
      <c r="D165" t="s">
        <v>137</v>
      </c>
      <c r="E165" t="s">
        <v>41</v>
      </c>
      <c r="F165">
        <v>21500</v>
      </c>
      <c r="G165">
        <v>21320</v>
      </c>
      <c r="I165" s="68">
        <v>21320</v>
      </c>
      <c r="J165" s="23">
        <v>58800</v>
      </c>
      <c r="K165" s="23">
        <v>37300</v>
      </c>
    </row>
    <row r="166" spans="1:11" x14ac:dyDescent="0.3">
      <c r="A166" s="28">
        <v>45418</v>
      </c>
      <c r="B166">
        <v>18.100000000000001</v>
      </c>
      <c r="C166" t="s">
        <v>76</v>
      </c>
      <c r="D166" t="s">
        <v>82</v>
      </c>
      <c r="E166" t="s">
        <v>41</v>
      </c>
      <c r="F166">
        <v>13700</v>
      </c>
      <c r="G166">
        <v>13600</v>
      </c>
      <c r="I166" s="68">
        <v>13600</v>
      </c>
      <c r="J166" s="23">
        <v>32650</v>
      </c>
      <c r="K166" s="23">
        <v>18950</v>
      </c>
    </row>
    <row r="167" spans="1:11" x14ac:dyDescent="0.3">
      <c r="A167" s="28">
        <v>45418</v>
      </c>
      <c r="B167">
        <v>19.5</v>
      </c>
      <c r="C167" t="s">
        <v>76</v>
      </c>
      <c r="D167" t="s">
        <v>115</v>
      </c>
      <c r="E167" t="s">
        <v>41</v>
      </c>
      <c r="F167">
        <v>23100</v>
      </c>
      <c r="G167">
        <v>22960</v>
      </c>
      <c r="I167" s="68">
        <v>22960</v>
      </c>
      <c r="J167" s="23">
        <v>59950</v>
      </c>
      <c r="K167" s="23">
        <v>36850</v>
      </c>
    </row>
    <row r="168" spans="1:11" x14ac:dyDescent="0.3">
      <c r="A168" s="28">
        <v>45418</v>
      </c>
      <c r="B168">
        <v>19.5</v>
      </c>
      <c r="C168" t="s">
        <v>76</v>
      </c>
      <c r="D168" t="s">
        <v>81</v>
      </c>
      <c r="E168" t="s">
        <v>41</v>
      </c>
      <c r="F168">
        <v>27150</v>
      </c>
      <c r="G168">
        <v>26920</v>
      </c>
      <c r="I168" s="68">
        <v>26920</v>
      </c>
      <c r="J168" s="23">
        <v>65600</v>
      </c>
      <c r="K168" s="23">
        <v>38450</v>
      </c>
    </row>
    <row r="169" spans="1:11" x14ac:dyDescent="0.3">
      <c r="A169" s="28">
        <v>45418</v>
      </c>
      <c r="B169">
        <v>19.5</v>
      </c>
      <c r="C169" t="s">
        <v>76</v>
      </c>
      <c r="D169" t="s">
        <v>77</v>
      </c>
      <c r="E169" t="s">
        <v>41</v>
      </c>
      <c r="F169">
        <v>23750</v>
      </c>
      <c r="G169">
        <v>23360</v>
      </c>
      <c r="I169" s="68">
        <v>23360</v>
      </c>
      <c r="J169" s="23">
        <v>61700</v>
      </c>
      <c r="K169" s="23">
        <v>37950</v>
      </c>
    </row>
    <row r="170" spans="1:11" x14ac:dyDescent="0.3">
      <c r="A170" s="28">
        <v>45418</v>
      </c>
      <c r="B170">
        <v>21.1</v>
      </c>
      <c r="C170" t="s">
        <v>76</v>
      </c>
      <c r="D170" t="s">
        <v>82</v>
      </c>
      <c r="E170" t="s">
        <v>41</v>
      </c>
      <c r="F170">
        <v>11550</v>
      </c>
      <c r="G170">
        <v>11460</v>
      </c>
      <c r="I170" s="68">
        <v>11460</v>
      </c>
      <c r="J170" s="23">
        <v>30450</v>
      </c>
      <c r="K170" s="23">
        <v>18900</v>
      </c>
    </row>
    <row r="171" spans="1:11" x14ac:dyDescent="0.3">
      <c r="A171" s="28">
        <v>45418</v>
      </c>
      <c r="B171">
        <v>21.3</v>
      </c>
      <c r="C171" t="s">
        <v>76</v>
      </c>
      <c r="D171" t="s">
        <v>78</v>
      </c>
      <c r="E171" t="s">
        <v>41</v>
      </c>
      <c r="F171">
        <v>23400</v>
      </c>
      <c r="G171">
        <v>23320</v>
      </c>
      <c r="I171" s="68">
        <v>23320</v>
      </c>
      <c r="J171" s="23">
        <v>57900</v>
      </c>
      <c r="K171" s="23">
        <v>34500</v>
      </c>
    </row>
    <row r="172" spans="1:11" x14ac:dyDescent="0.3">
      <c r="A172" s="28">
        <v>45418</v>
      </c>
      <c r="B172">
        <v>21.4</v>
      </c>
      <c r="C172" t="s">
        <v>76</v>
      </c>
      <c r="D172" t="s">
        <v>138</v>
      </c>
      <c r="E172" t="s">
        <v>41</v>
      </c>
      <c r="F172">
        <v>19450</v>
      </c>
      <c r="G172">
        <v>19360</v>
      </c>
      <c r="I172" s="68">
        <v>19360</v>
      </c>
      <c r="J172" s="23">
        <v>53550</v>
      </c>
      <c r="K172" s="23">
        <v>34100</v>
      </c>
    </row>
    <row r="173" spans="1:11" x14ac:dyDescent="0.3">
      <c r="A173" s="28">
        <v>45418</v>
      </c>
      <c r="B173">
        <v>22.5</v>
      </c>
      <c r="C173" t="s">
        <v>76</v>
      </c>
      <c r="D173" t="s">
        <v>96</v>
      </c>
      <c r="E173" t="s">
        <v>41</v>
      </c>
      <c r="F173">
        <v>22000</v>
      </c>
      <c r="G173">
        <v>21820</v>
      </c>
      <c r="I173" s="68">
        <v>21820</v>
      </c>
      <c r="J173" s="23">
        <v>60250</v>
      </c>
      <c r="K173" s="23">
        <v>38250</v>
      </c>
    </row>
    <row r="174" spans="1:11" x14ac:dyDescent="0.3">
      <c r="A174" s="28">
        <v>45418</v>
      </c>
      <c r="B174">
        <v>23.1</v>
      </c>
      <c r="C174" t="s">
        <v>76</v>
      </c>
      <c r="D174" t="s">
        <v>137</v>
      </c>
      <c r="E174" t="s">
        <v>41</v>
      </c>
      <c r="F174">
        <v>22450</v>
      </c>
      <c r="G174">
        <v>22320</v>
      </c>
      <c r="I174" s="68">
        <v>22320</v>
      </c>
      <c r="J174" s="23">
        <v>60400</v>
      </c>
      <c r="K174" s="23">
        <v>37950</v>
      </c>
    </row>
    <row r="175" spans="1:11" x14ac:dyDescent="0.3">
      <c r="A175" s="28">
        <v>45418</v>
      </c>
      <c r="B175">
        <v>23.2</v>
      </c>
      <c r="C175" t="s">
        <v>76</v>
      </c>
      <c r="D175" t="s">
        <v>115</v>
      </c>
      <c r="E175" t="s">
        <v>41</v>
      </c>
      <c r="F175">
        <v>23250</v>
      </c>
      <c r="G175">
        <v>23060</v>
      </c>
      <c r="I175" s="68">
        <v>23060</v>
      </c>
      <c r="J175" s="23">
        <v>60000</v>
      </c>
      <c r="K175" s="23">
        <v>36750</v>
      </c>
    </row>
    <row r="176" spans="1:11" x14ac:dyDescent="0.3">
      <c r="A176" s="28">
        <v>45419</v>
      </c>
      <c r="B176">
        <v>0</v>
      </c>
      <c r="C176" t="s">
        <v>76</v>
      </c>
      <c r="D176" t="s">
        <v>80</v>
      </c>
      <c r="E176" t="s">
        <v>41</v>
      </c>
      <c r="F176">
        <v>22900</v>
      </c>
      <c r="G176">
        <v>22820</v>
      </c>
      <c r="I176" s="68">
        <v>22820</v>
      </c>
      <c r="J176" s="23">
        <v>58150</v>
      </c>
      <c r="K176" s="23">
        <v>35250</v>
      </c>
    </row>
    <row r="177" spans="1:11" x14ac:dyDescent="0.3">
      <c r="A177" s="28">
        <v>45419</v>
      </c>
      <c r="B177">
        <v>1.3</v>
      </c>
      <c r="C177" t="s">
        <v>76</v>
      </c>
      <c r="D177" t="s">
        <v>81</v>
      </c>
      <c r="E177" t="s">
        <v>41</v>
      </c>
      <c r="F177">
        <v>25350</v>
      </c>
      <c r="G177">
        <v>25140</v>
      </c>
      <c r="I177" s="67">
        <v>25140</v>
      </c>
      <c r="J177" s="23">
        <v>63700</v>
      </c>
      <c r="K177" s="23">
        <v>38350</v>
      </c>
    </row>
    <row r="178" spans="1:11" x14ac:dyDescent="0.3">
      <c r="A178" s="28">
        <v>45419</v>
      </c>
      <c r="B178">
        <v>3.4</v>
      </c>
      <c r="C178" t="s">
        <v>76</v>
      </c>
      <c r="D178" t="s">
        <v>80</v>
      </c>
      <c r="E178" t="s">
        <v>41</v>
      </c>
      <c r="F178">
        <v>23600</v>
      </c>
      <c r="G178">
        <v>23400</v>
      </c>
      <c r="I178" s="68">
        <v>23400</v>
      </c>
      <c r="J178" s="23">
        <v>58700</v>
      </c>
      <c r="K178" s="23">
        <v>35100</v>
      </c>
    </row>
    <row r="179" spans="1:11" x14ac:dyDescent="0.3">
      <c r="A179" s="28">
        <v>45419</v>
      </c>
      <c r="B179">
        <v>5.4</v>
      </c>
      <c r="C179" t="s">
        <v>76</v>
      </c>
      <c r="D179" t="s">
        <v>77</v>
      </c>
      <c r="E179" t="s">
        <v>41</v>
      </c>
      <c r="F179">
        <v>24400</v>
      </c>
      <c r="G179">
        <v>24200</v>
      </c>
      <c r="I179" s="68">
        <v>24200</v>
      </c>
      <c r="J179" s="23">
        <v>62450</v>
      </c>
      <c r="K179" s="23">
        <v>38050</v>
      </c>
    </row>
    <row r="180" spans="1:11" x14ac:dyDescent="0.3">
      <c r="A180" s="28">
        <v>45419</v>
      </c>
      <c r="B180">
        <v>6.2</v>
      </c>
      <c r="C180" t="s">
        <v>76</v>
      </c>
      <c r="D180" t="s">
        <v>115</v>
      </c>
      <c r="E180" t="s">
        <v>41</v>
      </c>
      <c r="F180">
        <v>23400</v>
      </c>
      <c r="G180">
        <v>23220</v>
      </c>
      <c r="I180" s="68">
        <v>23220</v>
      </c>
      <c r="J180" s="23">
        <v>60050</v>
      </c>
      <c r="K180" s="23">
        <v>36650</v>
      </c>
    </row>
    <row r="181" spans="1:11" x14ac:dyDescent="0.3">
      <c r="A181" s="28">
        <v>45419</v>
      </c>
      <c r="B181">
        <v>6.3</v>
      </c>
      <c r="C181" t="s">
        <v>76</v>
      </c>
      <c r="D181" t="s">
        <v>81</v>
      </c>
      <c r="E181" t="s">
        <v>41</v>
      </c>
      <c r="F181">
        <v>26250</v>
      </c>
      <c r="G181">
        <v>26100</v>
      </c>
      <c r="I181" s="68">
        <v>26100</v>
      </c>
      <c r="J181" s="23">
        <v>65000</v>
      </c>
      <c r="K181" s="23">
        <v>38750</v>
      </c>
    </row>
    <row r="182" spans="1:11" x14ac:dyDescent="0.3">
      <c r="A182" s="28">
        <v>45419</v>
      </c>
      <c r="B182">
        <v>7</v>
      </c>
      <c r="C182" t="s">
        <v>76</v>
      </c>
      <c r="D182" t="s">
        <v>82</v>
      </c>
      <c r="E182" t="s">
        <v>41</v>
      </c>
      <c r="F182">
        <v>11800</v>
      </c>
      <c r="G182">
        <v>11680</v>
      </c>
      <c r="I182" s="68">
        <v>11680</v>
      </c>
      <c r="J182" s="23">
        <v>30650</v>
      </c>
      <c r="K182" s="23">
        <v>18850</v>
      </c>
    </row>
    <row r="183" spans="1:11" x14ac:dyDescent="0.3">
      <c r="A183" s="28">
        <v>45419</v>
      </c>
      <c r="B183">
        <v>8</v>
      </c>
      <c r="C183" t="s">
        <v>76</v>
      </c>
      <c r="D183" t="s">
        <v>78</v>
      </c>
      <c r="E183" t="s">
        <v>41</v>
      </c>
      <c r="F183">
        <v>25700</v>
      </c>
      <c r="G183">
        <v>25540</v>
      </c>
      <c r="I183" s="68">
        <v>25540</v>
      </c>
      <c r="J183" s="23">
        <v>60000</v>
      </c>
      <c r="K183" s="23">
        <v>34300</v>
      </c>
    </row>
    <row r="184" spans="1:11" x14ac:dyDescent="0.3">
      <c r="A184" s="28">
        <v>45419</v>
      </c>
      <c r="B184">
        <v>8.1</v>
      </c>
      <c r="C184" t="s">
        <v>76</v>
      </c>
      <c r="D184" t="s">
        <v>138</v>
      </c>
      <c r="E184" t="s">
        <v>41</v>
      </c>
      <c r="F184">
        <v>22250</v>
      </c>
      <c r="G184">
        <v>22040</v>
      </c>
      <c r="I184" s="68">
        <v>22040</v>
      </c>
      <c r="J184" s="23">
        <v>56150</v>
      </c>
      <c r="K184" s="23">
        <v>33900</v>
      </c>
    </row>
    <row r="185" spans="1:11" x14ac:dyDescent="0.3">
      <c r="A185" s="28">
        <v>45419</v>
      </c>
      <c r="B185">
        <v>10</v>
      </c>
      <c r="C185" t="s">
        <v>76</v>
      </c>
      <c r="D185" t="s">
        <v>82</v>
      </c>
      <c r="E185" t="s">
        <v>41</v>
      </c>
      <c r="F185">
        <v>10100</v>
      </c>
      <c r="G185">
        <v>10020</v>
      </c>
      <c r="I185" s="68">
        <v>10020</v>
      </c>
      <c r="J185" s="23">
        <v>28900</v>
      </c>
      <c r="K185" s="23">
        <v>18800</v>
      </c>
    </row>
    <row r="186" spans="1:11" x14ac:dyDescent="0.3">
      <c r="A186" s="28">
        <v>45419</v>
      </c>
      <c r="B186">
        <v>10.5</v>
      </c>
      <c r="C186" t="s">
        <v>76</v>
      </c>
      <c r="D186" t="s">
        <v>115</v>
      </c>
      <c r="E186" t="s">
        <v>41</v>
      </c>
      <c r="F186">
        <v>20400</v>
      </c>
      <c r="G186">
        <v>20280</v>
      </c>
      <c r="I186" s="68">
        <v>20280</v>
      </c>
      <c r="J186" s="23">
        <v>57450</v>
      </c>
      <c r="K186" s="23">
        <v>37050</v>
      </c>
    </row>
    <row r="187" spans="1:11" x14ac:dyDescent="0.3">
      <c r="A187" s="28">
        <v>45419</v>
      </c>
      <c r="B187">
        <v>12.3</v>
      </c>
      <c r="C187" t="s">
        <v>76</v>
      </c>
      <c r="D187" t="s">
        <v>78</v>
      </c>
      <c r="E187" t="s">
        <v>41</v>
      </c>
      <c r="F187">
        <v>22500</v>
      </c>
      <c r="G187">
        <v>22380</v>
      </c>
      <c r="I187" s="68">
        <v>22380</v>
      </c>
      <c r="J187" s="23">
        <v>56700</v>
      </c>
      <c r="K187" s="23">
        <v>34200</v>
      </c>
    </row>
    <row r="188" spans="1:11" x14ac:dyDescent="0.3">
      <c r="A188" s="28">
        <v>45419</v>
      </c>
      <c r="B188">
        <v>12.4</v>
      </c>
      <c r="C188" t="s">
        <v>76</v>
      </c>
      <c r="D188" t="s">
        <v>138</v>
      </c>
      <c r="E188" t="s">
        <v>41</v>
      </c>
      <c r="F188">
        <v>22750</v>
      </c>
      <c r="G188">
        <v>22620</v>
      </c>
      <c r="I188" s="68">
        <v>22620</v>
      </c>
      <c r="J188" s="23">
        <v>56150</v>
      </c>
      <c r="K188" s="23">
        <v>33400</v>
      </c>
    </row>
    <row r="189" spans="1:11" x14ac:dyDescent="0.3">
      <c r="A189" s="28">
        <v>45419</v>
      </c>
      <c r="B189">
        <v>13.4</v>
      </c>
      <c r="C189" t="s">
        <v>76</v>
      </c>
      <c r="D189" t="s">
        <v>80</v>
      </c>
      <c r="E189" t="s">
        <v>41</v>
      </c>
      <c r="F189">
        <v>21500</v>
      </c>
      <c r="G189">
        <v>21380</v>
      </c>
      <c r="I189" s="68">
        <v>21380</v>
      </c>
      <c r="J189" s="23">
        <v>56500</v>
      </c>
      <c r="K189" s="23">
        <v>35000</v>
      </c>
    </row>
    <row r="190" spans="1:11" x14ac:dyDescent="0.3">
      <c r="A190" s="28">
        <v>45419</v>
      </c>
      <c r="B190">
        <v>14.2</v>
      </c>
      <c r="C190" t="s">
        <v>76</v>
      </c>
      <c r="D190" t="s">
        <v>137</v>
      </c>
      <c r="E190" t="s">
        <v>41</v>
      </c>
      <c r="F190">
        <v>17400</v>
      </c>
      <c r="G190">
        <v>17240</v>
      </c>
      <c r="I190" s="68">
        <v>17240</v>
      </c>
      <c r="J190" s="23">
        <v>52250</v>
      </c>
      <c r="K190" s="23">
        <v>34850</v>
      </c>
    </row>
    <row r="191" spans="1:11" x14ac:dyDescent="0.3">
      <c r="A191" s="28">
        <v>45419</v>
      </c>
      <c r="B191">
        <v>15.4</v>
      </c>
      <c r="C191" t="s">
        <v>76</v>
      </c>
      <c r="D191" t="s">
        <v>82</v>
      </c>
      <c r="E191" t="s">
        <v>41</v>
      </c>
      <c r="F191">
        <v>11600</v>
      </c>
      <c r="G191">
        <v>11540</v>
      </c>
      <c r="I191" s="68">
        <v>11540</v>
      </c>
      <c r="J191" s="23">
        <v>30550</v>
      </c>
      <c r="K191" s="23">
        <v>18950</v>
      </c>
    </row>
    <row r="192" spans="1:11" x14ac:dyDescent="0.3">
      <c r="A192" s="28">
        <v>45419</v>
      </c>
      <c r="B192">
        <v>16</v>
      </c>
      <c r="C192" t="s">
        <v>76</v>
      </c>
      <c r="D192" t="s">
        <v>115</v>
      </c>
      <c r="E192" t="s">
        <v>41</v>
      </c>
      <c r="F192">
        <v>21200</v>
      </c>
      <c r="G192">
        <v>21000</v>
      </c>
      <c r="I192" s="68">
        <v>21000</v>
      </c>
      <c r="J192" s="23">
        <v>58100</v>
      </c>
      <c r="K192" s="23">
        <v>36900</v>
      </c>
    </row>
    <row r="193" spans="1:11" x14ac:dyDescent="0.3">
      <c r="A193" s="28">
        <v>45419</v>
      </c>
      <c r="B193">
        <v>16.100000000000001</v>
      </c>
      <c r="C193" t="s">
        <v>76</v>
      </c>
      <c r="D193" t="s">
        <v>77</v>
      </c>
      <c r="E193" t="s">
        <v>41</v>
      </c>
      <c r="F193">
        <v>24800</v>
      </c>
      <c r="G193">
        <v>24680</v>
      </c>
      <c r="I193" s="68">
        <v>24680</v>
      </c>
      <c r="J193" s="23">
        <v>62550</v>
      </c>
      <c r="K193" s="23">
        <v>37750</v>
      </c>
    </row>
    <row r="194" spans="1:11" x14ac:dyDescent="0.3">
      <c r="A194" s="28">
        <v>45419</v>
      </c>
      <c r="B194">
        <v>18.399999999999999</v>
      </c>
      <c r="C194" t="s">
        <v>76</v>
      </c>
      <c r="D194" t="s">
        <v>78</v>
      </c>
      <c r="E194" t="s">
        <v>41</v>
      </c>
      <c r="F194">
        <v>26400</v>
      </c>
      <c r="G194">
        <v>26160</v>
      </c>
      <c r="I194" s="68">
        <v>26160</v>
      </c>
      <c r="J194" s="23">
        <v>60450</v>
      </c>
      <c r="K194" s="23">
        <v>34050</v>
      </c>
    </row>
    <row r="195" spans="1:11" x14ac:dyDescent="0.3">
      <c r="A195" s="28">
        <v>45419</v>
      </c>
      <c r="B195">
        <v>18.5</v>
      </c>
      <c r="C195" t="s">
        <v>76</v>
      </c>
      <c r="D195" t="s">
        <v>138</v>
      </c>
      <c r="E195" t="s">
        <v>41</v>
      </c>
      <c r="F195">
        <v>19950</v>
      </c>
      <c r="G195">
        <v>19760</v>
      </c>
      <c r="I195" s="67">
        <v>19760</v>
      </c>
      <c r="J195" s="23">
        <v>53250</v>
      </c>
      <c r="K195" s="23">
        <v>33300</v>
      </c>
    </row>
    <row r="196" spans="1:11" x14ac:dyDescent="0.3">
      <c r="A196" s="28">
        <v>45419</v>
      </c>
      <c r="B196">
        <v>19.100000000000001</v>
      </c>
      <c r="C196" t="s">
        <v>76</v>
      </c>
      <c r="D196" t="s">
        <v>81</v>
      </c>
      <c r="E196" t="s">
        <v>41</v>
      </c>
      <c r="F196">
        <v>21950</v>
      </c>
      <c r="G196">
        <v>21720</v>
      </c>
      <c r="I196" s="68">
        <v>21720</v>
      </c>
      <c r="J196" s="23">
        <v>60300</v>
      </c>
      <c r="K196" s="23">
        <v>38350</v>
      </c>
    </row>
    <row r="197" spans="1:11" x14ac:dyDescent="0.3">
      <c r="A197" s="28">
        <v>45419</v>
      </c>
      <c r="B197">
        <v>19.2</v>
      </c>
      <c r="C197" t="s">
        <v>76</v>
      </c>
      <c r="D197" t="s">
        <v>82</v>
      </c>
      <c r="E197" t="s">
        <v>41</v>
      </c>
      <c r="F197">
        <v>12500</v>
      </c>
      <c r="G197">
        <v>12360</v>
      </c>
      <c r="I197" s="68">
        <v>12360</v>
      </c>
      <c r="J197" s="23">
        <v>31400</v>
      </c>
      <c r="K197" s="23">
        <v>18900</v>
      </c>
    </row>
    <row r="198" spans="1:11" x14ac:dyDescent="0.3">
      <c r="A198" s="28">
        <v>45419</v>
      </c>
      <c r="B198">
        <v>19.5</v>
      </c>
      <c r="C198" t="s">
        <v>76</v>
      </c>
      <c r="D198" t="s">
        <v>80</v>
      </c>
      <c r="E198" t="s">
        <v>41</v>
      </c>
      <c r="F198">
        <v>21900</v>
      </c>
      <c r="G198">
        <v>21920</v>
      </c>
      <c r="I198" s="68">
        <v>21920</v>
      </c>
      <c r="J198" s="23">
        <v>57300</v>
      </c>
      <c r="K198" s="23">
        <v>35400</v>
      </c>
    </row>
    <row r="199" spans="1:11" x14ac:dyDescent="0.3">
      <c r="A199" s="28">
        <v>45419</v>
      </c>
      <c r="B199">
        <v>20</v>
      </c>
      <c r="C199" t="s">
        <v>76</v>
      </c>
      <c r="D199" t="s">
        <v>77</v>
      </c>
      <c r="E199" t="s">
        <v>41</v>
      </c>
      <c r="F199">
        <v>26050</v>
      </c>
      <c r="G199">
        <v>26060</v>
      </c>
      <c r="I199" s="68">
        <v>26060</v>
      </c>
      <c r="J199" s="23">
        <v>63800</v>
      </c>
      <c r="K199" s="23">
        <v>37750</v>
      </c>
    </row>
    <row r="200" spans="1:11" x14ac:dyDescent="0.3">
      <c r="A200" s="28">
        <v>45419</v>
      </c>
      <c r="B200">
        <v>20.100000000000001</v>
      </c>
      <c r="C200" t="s">
        <v>76</v>
      </c>
      <c r="D200" t="s">
        <v>137</v>
      </c>
      <c r="E200" t="s">
        <v>41</v>
      </c>
      <c r="F200">
        <v>19650</v>
      </c>
      <c r="G200">
        <v>19660</v>
      </c>
      <c r="I200" s="68">
        <v>19660</v>
      </c>
      <c r="J200" s="23">
        <v>54950</v>
      </c>
      <c r="K200" s="23">
        <v>35300</v>
      </c>
    </row>
    <row r="201" spans="1:11" x14ac:dyDescent="0.3">
      <c r="A201" s="28">
        <v>45419</v>
      </c>
      <c r="B201">
        <v>21</v>
      </c>
      <c r="C201" t="s">
        <v>76</v>
      </c>
      <c r="D201" t="s">
        <v>115</v>
      </c>
      <c r="E201" t="s">
        <v>41</v>
      </c>
      <c r="F201">
        <v>21750</v>
      </c>
      <c r="G201">
        <v>21580</v>
      </c>
      <c r="I201" s="68">
        <v>21580</v>
      </c>
      <c r="J201" s="23">
        <v>58650</v>
      </c>
      <c r="K201" s="23">
        <v>36900</v>
      </c>
    </row>
    <row r="202" spans="1:11" x14ac:dyDescent="0.3">
      <c r="A202" s="28">
        <v>45419</v>
      </c>
      <c r="B202">
        <v>22.1</v>
      </c>
      <c r="C202" t="s">
        <v>76</v>
      </c>
      <c r="D202" t="s">
        <v>96</v>
      </c>
      <c r="E202" t="s">
        <v>41</v>
      </c>
      <c r="F202">
        <v>22250</v>
      </c>
      <c r="G202">
        <v>22140</v>
      </c>
      <c r="I202" s="68">
        <v>22140</v>
      </c>
      <c r="J202" s="23">
        <v>59900</v>
      </c>
      <c r="K202" s="23">
        <v>37650</v>
      </c>
    </row>
    <row r="203" spans="1:11" x14ac:dyDescent="0.3">
      <c r="A203" s="28">
        <v>45419</v>
      </c>
      <c r="B203">
        <v>22.2</v>
      </c>
      <c r="C203" t="s">
        <v>76</v>
      </c>
      <c r="D203" t="s">
        <v>82</v>
      </c>
      <c r="E203" t="s">
        <v>41</v>
      </c>
      <c r="F203">
        <v>13000</v>
      </c>
      <c r="G203">
        <v>12900</v>
      </c>
      <c r="I203" s="68">
        <v>12900</v>
      </c>
      <c r="J203" s="23">
        <v>31900</v>
      </c>
      <c r="K203" s="23">
        <v>18900</v>
      </c>
    </row>
    <row r="204" spans="1:11" x14ac:dyDescent="0.3">
      <c r="A204" s="28">
        <v>45419</v>
      </c>
      <c r="B204">
        <v>22.4</v>
      </c>
      <c r="C204" t="s">
        <v>76</v>
      </c>
      <c r="D204" t="s">
        <v>78</v>
      </c>
      <c r="E204" t="s">
        <v>41</v>
      </c>
      <c r="F204">
        <v>23150</v>
      </c>
      <c r="G204">
        <v>22140</v>
      </c>
      <c r="I204" s="68">
        <v>22140</v>
      </c>
      <c r="J204" s="23">
        <v>57700</v>
      </c>
      <c r="K204" s="23">
        <v>34550</v>
      </c>
    </row>
    <row r="205" spans="1:11" x14ac:dyDescent="0.3">
      <c r="A205" s="28">
        <v>45419</v>
      </c>
      <c r="B205">
        <v>23.3</v>
      </c>
      <c r="C205" t="s">
        <v>76</v>
      </c>
      <c r="D205" t="s">
        <v>81</v>
      </c>
      <c r="E205" t="s">
        <v>41</v>
      </c>
      <c r="F205">
        <v>24100</v>
      </c>
      <c r="G205">
        <v>23960</v>
      </c>
      <c r="I205" s="68">
        <v>23960</v>
      </c>
      <c r="J205" s="23">
        <v>62750</v>
      </c>
      <c r="K205" s="23">
        <v>38650</v>
      </c>
    </row>
    <row r="206" spans="1:11" x14ac:dyDescent="0.3">
      <c r="A206" s="28">
        <v>45420</v>
      </c>
      <c r="B206">
        <v>0</v>
      </c>
      <c r="C206" t="s">
        <v>76</v>
      </c>
      <c r="D206" t="s">
        <v>109</v>
      </c>
      <c r="E206" t="s">
        <v>41</v>
      </c>
      <c r="F206">
        <v>24500</v>
      </c>
      <c r="G206">
        <v>24380</v>
      </c>
      <c r="I206" s="68">
        <v>24380</v>
      </c>
      <c r="J206" s="23">
        <v>60000</v>
      </c>
      <c r="K206" s="23">
        <v>35500</v>
      </c>
    </row>
    <row r="207" spans="1:11" x14ac:dyDescent="0.3">
      <c r="A207" s="28">
        <v>45420</v>
      </c>
      <c r="B207">
        <v>0.2</v>
      </c>
      <c r="C207" t="s">
        <v>76</v>
      </c>
      <c r="D207" t="s">
        <v>77</v>
      </c>
      <c r="E207" t="s">
        <v>41</v>
      </c>
      <c r="F207">
        <v>26150</v>
      </c>
      <c r="G207">
        <v>25960</v>
      </c>
      <c r="I207" s="68">
        <v>25960</v>
      </c>
      <c r="J207" s="23">
        <v>63700</v>
      </c>
      <c r="K207" s="23">
        <v>37550</v>
      </c>
    </row>
    <row r="208" spans="1:11" x14ac:dyDescent="0.3">
      <c r="A208" s="28">
        <v>45420</v>
      </c>
      <c r="B208">
        <v>0.5</v>
      </c>
      <c r="C208" t="s">
        <v>76</v>
      </c>
      <c r="D208" t="s">
        <v>115</v>
      </c>
      <c r="E208" t="s">
        <v>41</v>
      </c>
      <c r="F208">
        <v>26400</v>
      </c>
      <c r="G208">
        <v>26060</v>
      </c>
      <c r="I208" s="68">
        <v>26060</v>
      </c>
      <c r="J208" s="23">
        <v>63200</v>
      </c>
      <c r="K208" s="23">
        <v>36800</v>
      </c>
    </row>
    <row r="209" spans="1:11" x14ac:dyDescent="0.3">
      <c r="A209" s="28">
        <v>45420</v>
      </c>
      <c r="B209">
        <v>2.2999999999999998</v>
      </c>
      <c r="C209" t="s">
        <v>76</v>
      </c>
      <c r="D209" t="s">
        <v>139</v>
      </c>
      <c r="E209" t="s">
        <v>41</v>
      </c>
      <c r="F209">
        <v>21800</v>
      </c>
      <c r="G209">
        <v>21700</v>
      </c>
      <c r="I209" s="68">
        <v>21700</v>
      </c>
      <c r="J209" s="23">
        <v>56400</v>
      </c>
      <c r="K209" s="23">
        <v>34600</v>
      </c>
    </row>
    <row r="210" spans="1:11" x14ac:dyDescent="0.3">
      <c r="A210" s="28">
        <v>45420</v>
      </c>
      <c r="B210">
        <v>6.5</v>
      </c>
      <c r="C210" t="s">
        <v>76</v>
      </c>
      <c r="D210" t="s">
        <v>81</v>
      </c>
      <c r="E210" t="s">
        <v>41</v>
      </c>
      <c r="F210">
        <v>25000</v>
      </c>
      <c r="G210">
        <v>24860</v>
      </c>
      <c r="I210" s="68">
        <v>24860</v>
      </c>
      <c r="J210" s="23">
        <v>63450</v>
      </c>
      <c r="K210" s="23">
        <v>38450</v>
      </c>
    </row>
    <row r="211" spans="1:11" x14ac:dyDescent="0.3">
      <c r="A211" s="28">
        <v>45420</v>
      </c>
      <c r="B211">
        <v>7</v>
      </c>
      <c r="C211" t="s">
        <v>76</v>
      </c>
      <c r="D211" t="s">
        <v>78</v>
      </c>
      <c r="E211" t="s">
        <v>41</v>
      </c>
      <c r="F211">
        <v>22350</v>
      </c>
      <c r="G211">
        <v>22100</v>
      </c>
      <c r="I211" s="68">
        <v>22100</v>
      </c>
      <c r="J211" s="23">
        <v>56700</v>
      </c>
      <c r="K211" s="23">
        <v>34350</v>
      </c>
    </row>
    <row r="212" spans="1:11" x14ac:dyDescent="0.3">
      <c r="A212" s="28">
        <v>45420</v>
      </c>
      <c r="B212">
        <v>7.5</v>
      </c>
      <c r="C212" t="s">
        <v>76</v>
      </c>
      <c r="D212" t="s">
        <v>82</v>
      </c>
      <c r="E212" t="s">
        <v>41</v>
      </c>
      <c r="F212">
        <v>23250</v>
      </c>
      <c r="G212">
        <v>23060</v>
      </c>
      <c r="I212" s="68">
        <v>23060</v>
      </c>
      <c r="J212" s="23">
        <v>61200</v>
      </c>
      <c r="K212" s="23">
        <v>37950</v>
      </c>
    </row>
    <row r="213" spans="1:11" x14ac:dyDescent="0.3">
      <c r="A213" s="28">
        <v>45420</v>
      </c>
      <c r="B213">
        <v>10.1</v>
      </c>
      <c r="C213" t="s">
        <v>76</v>
      </c>
      <c r="D213" t="s">
        <v>77</v>
      </c>
      <c r="E213" t="s">
        <v>41</v>
      </c>
      <c r="F213">
        <v>27600</v>
      </c>
      <c r="G213">
        <v>27380</v>
      </c>
      <c r="I213" s="68">
        <v>27380</v>
      </c>
      <c r="J213" s="23">
        <v>65650</v>
      </c>
      <c r="K213" s="23">
        <v>38050</v>
      </c>
    </row>
    <row r="214" spans="1:11" x14ac:dyDescent="0.3">
      <c r="A214" s="28">
        <v>45420</v>
      </c>
      <c r="B214">
        <v>11.3</v>
      </c>
      <c r="C214" t="s">
        <v>76</v>
      </c>
      <c r="D214" t="s">
        <v>80</v>
      </c>
      <c r="E214" t="s">
        <v>41</v>
      </c>
      <c r="F214">
        <v>23000</v>
      </c>
      <c r="G214">
        <v>23120</v>
      </c>
      <c r="I214" s="68">
        <v>23120</v>
      </c>
      <c r="J214" s="23">
        <v>58150</v>
      </c>
      <c r="K214" s="23">
        <v>35150</v>
      </c>
    </row>
    <row r="215" spans="1:11" x14ac:dyDescent="0.3">
      <c r="A215" s="28">
        <v>45420</v>
      </c>
      <c r="B215">
        <v>12.3</v>
      </c>
      <c r="C215" t="s">
        <v>76</v>
      </c>
      <c r="D215" t="s">
        <v>137</v>
      </c>
      <c r="E215" t="s">
        <v>41</v>
      </c>
      <c r="F215">
        <v>21150</v>
      </c>
      <c r="G215">
        <v>21040</v>
      </c>
      <c r="I215" s="68">
        <v>21040</v>
      </c>
      <c r="J215" s="23">
        <v>58700</v>
      </c>
      <c r="K215" s="23">
        <v>37550</v>
      </c>
    </row>
    <row r="216" spans="1:11" x14ac:dyDescent="0.3">
      <c r="A216" s="28">
        <v>45420</v>
      </c>
      <c r="B216">
        <v>17.5</v>
      </c>
      <c r="C216" t="s">
        <v>76</v>
      </c>
      <c r="D216" t="s">
        <v>82</v>
      </c>
      <c r="E216" t="s">
        <v>41</v>
      </c>
      <c r="F216">
        <v>18400</v>
      </c>
      <c r="G216">
        <v>18380</v>
      </c>
      <c r="I216" s="68">
        <v>18380</v>
      </c>
      <c r="J216" s="23">
        <v>56500</v>
      </c>
      <c r="K216" s="23">
        <v>38100</v>
      </c>
    </row>
    <row r="217" spans="1:11" x14ac:dyDescent="0.3">
      <c r="A217" s="28">
        <v>45420</v>
      </c>
      <c r="B217">
        <v>18.5</v>
      </c>
      <c r="C217" t="s">
        <v>76</v>
      </c>
      <c r="D217" t="s">
        <v>80</v>
      </c>
      <c r="E217" t="s">
        <v>41</v>
      </c>
      <c r="F217">
        <v>19700</v>
      </c>
      <c r="G217">
        <v>19680</v>
      </c>
      <c r="I217" s="68">
        <v>19680</v>
      </c>
      <c r="J217" s="23">
        <v>54800</v>
      </c>
      <c r="K217" s="23">
        <v>35100</v>
      </c>
    </row>
    <row r="218" spans="1:11" x14ac:dyDescent="0.3">
      <c r="A218" s="28">
        <v>45420</v>
      </c>
      <c r="B218">
        <v>19.3</v>
      </c>
      <c r="C218" t="s">
        <v>76</v>
      </c>
      <c r="D218" t="s">
        <v>81</v>
      </c>
      <c r="E218" t="s">
        <v>41</v>
      </c>
      <c r="F218">
        <v>24700</v>
      </c>
      <c r="G218">
        <v>24640</v>
      </c>
      <c r="I218" s="68">
        <v>24640</v>
      </c>
      <c r="J218" s="23">
        <v>63200</v>
      </c>
      <c r="K218" s="23">
        <v>38500</v>
      </c>
    </row>
    <row r="219" spans="1:11" x14ac:dyDescent="0.3">
      <c r="A219" s="28">
        <v>45420</v>
      </c>
      <c r="B219">
        <v>19.5</v>
      </c>
      <c r="C219" t="s">
        <v>76</v>
      </c>
      <c r="D219" t="s">
        <v>139</v>
      </c>
      <c r="E219" t="s">
        <v>41</v>
      </c>
      <c r="F219">
        <v>21250</v>
      </c>
      <c r="G219">
        <v>21100</v>
      </c>
      <c r="I219" s="68">
        <v>21100</v>
      </c>
      <c r="J219" s="23">
        <v>58300</v>
      </c>
      <c r="K219" s="23">
        <v>37050</v>
      </c>
    </row>
    <row r="220" spans="1:11" x14ac:dyDescent="0.3">
      <c r="A220" s="28">
        <v>45420</v>
      </c>
      <c r="B220">
        <v>20</v>
      </c>
      <c r="C220" t="s">
        <v>76</v>
      </c>
      <c r="D220" t="s">
        <v>83</v>
      </c>
      <c r="E220" t="s">
        <v>41</v>
      </c>
      <c r="F220">
        <v>26700</v>
      </c>
      <c r="G220">
        <v>26580</v>
      </c>
      <c r="I220" s="68">
        <v>26580</v>
      </c>
      <c r="J220" s="23">
        <v>65100</v>
      </c>
      <c r="K220" s="23">
        <v>38400</v>
      </c>
    </row>
    <row r="221" spans="1:11" x14ac:dyDescent="0.3">
      <c r="A221" s="28">
        <v>45420</v>
      </c>
      <c r="B221">
        <v>20.399999999999999</v>
      </c>
      <c r="C221" t="s">
        <v>76</v>
      </c>
      <c r="D221" t="s">
        <v>77</v>
      </c>
      <c r="E221" t="s">
        <v>41</v>
      </c>
      <c r="F221">
        <v>22700</v>
      </c>
      <c r="G221">
        <v>22700</v>
      </c>
      <c r="I221" s="68">
        <v>22700</v>
      </c>
      <c r="J221" s="23">
        <v>60650</v>
      </c>
      <c r="K221" s="23">
        <v>37950</v>
      </c>
    </row>
    <row r="222" spans="1:11" x14ac:dyDescent="0.3">
      <c r="A222" s="28">
        <v>45420</v>
      </c>
      <c r="B222">
        <v>20.5</v>
      </c>
      <c r="C222" t="s">
        <v>76</v>
      </c>
      <c r="D222" t="s">
        <v>137</v>
      </c>
      <c r="E222" t="s">
        <v>41</v>
      </c>
      <c r="F222">
        <v>20450</v>
      </c>
      <c r="G222">
        <v>20260</v>
      </c>
      <c r="I222" s="68">
        <v>20260</v>
      </c>
      <c r="J222" s="23">
        <v>57800</v>
      </c>
      <c r="K222" s="23">
        <v>37350</v>
      </c>
    </row>
    <row r="223" spans="1:11" x14ac:dyDescent="0.3">
      <c r="A223" s="28">
        <v>45420</v>
      </c>
      <c r="B223">
        <v>21.1</v>
      </c>
      <c r="C223" t="s">
        <v>76</v>
      </c>
      <c r="D223" t="s">
        <v>115</v>
      </c>
      <c r="E223" t="s">
        <v>41</v>
      </c>
      <c r="F223">
        <v>25350</v>
      </c>
      <c r="G223">
        <v>25300</v>
      </c>
      <c r="I223" s="68">
        <v>25300</v>
      </c>
      <c r="J223" s="23">
        <v>62550</v>
      </c>
      <c r="K223" s="23">
        <v>37200</v>
      </c>
    </row>
    <row r="224" spans="1:11" x14ac:dyDescent="0.3">
      <c r="A224" s="28">
        <v>45420</v>
      </c>
      <c r="B224">
        <v>21.4</v>
      </c>
      <c r="C224" t="s">
        <v>76</v>
      </c>
      <c r="D224" t="s">
        <v>78</v>
      </c>
      <c r="E224" t="s">
        <v>41</v>
      </c>
      <c r="F224">
        <v>23200</v>
      </c>
      <c r="G224">
        <v>23220</v>
      </c>
      <c r="I224" s="68">
        <v>23220</v>
      </c>
      <c r="J224" s="23">
        <v>57350</v>
      </c>
      <c r="K224" s="23">
        <v>34150</v>
      </c>
    </row>
    <row r="225" spans="1:11" x14ac:dyDescent="0.3">
      <c r="A225" s="28">
        <v>45420</v>
      </c>
      <c r="B225">
        <v>22</v>
      </c>
      <c r="C225" t="s">
        <v>76</v>
      </c>
      <c r="D225" t="s">
        <v>138</v>
      </c>
      <c r="E225" t="s">
        <v>41</v>
      </c>
      <c r="F225">
        <v>23800</v>
      </c>
      <c r="G225">
        <v>23740</v>
      </c>
      <c r="I225" s="68">
        <v>23740</v>
      </c>
      <c r="J225" s="23">
        <v>57150</v>
      </c>
      <c r="K225" s="23">
        <v>33350</v>
      </c>
    </row>
    <row r="226" spans="1:11" x14ac:dyDescent="0.3">
      <c r="A226" s="28">
        <v>45421</v>
      </c>
      <c r="B226">
        <v>0</v>
      </c>
      <c r="C226" t="s">
        <v>76</v>
      </c>
      <c r="D226" t="s">
        <v>83</v>
      </c>
      <c r="E226" t="s">
        <v>41</v>
      </c>
      <c r="F226">
        <v>25850</v>
      </c>
      <c r="G226">
        <v>25680</v>
      </c>
      <c r="I226" s="68">
        <v>25680</v>
      </c>
      <c r="J226" s="23">
        <v>64600</v>
      </c>
      <c r="K226" s="23">
        <v>38750</v>
      </c>
    </row>
    <row r="227" spans="1:11" x14ac:dyDescent="0.3">
      <c r="A227" s="28">
        <v>45421</v>
      </c>
      <c r="B227">
        <v>0.5</v>
      </c>
      <c r="C227" t="s">
        <v>76</v>
      </c>
      <c r="D227" t="s">
        <v>115</v>
      </c>
      <c r="E227" t="s">
        <v>41</v>
      </c>
      <c r="F227">
        <v>25450</v>
      </c>
      <c r="G227">
        <v>25240</v>
      </c>
      <c r="I227" s="68">
        <v>25240</v>
      </c>
      <c r="J227" s="23">
        <v>62450</v>
      </c>
      <c r="K227" s="23">
        <v>37000</v>
      </c>
    </row>
    <row r="228" spans="1:11" x14ac:dyDescent="0.3">
      <c r="A228" s="28">
        <v>45421</v>
      </c>
      <c r="B228">
        <v>6</v>
      </c>
      <c r="C228" t="s">
        <v>76</v>
      </c>
      <c r="D228" t="s">
        <v>81</v>
      </c>
      <c r="E228" t="s">
        <v>41</v>
      </c>
      <c r="F228">
        <v>27350</v>
      </c>
      <c r="G228">
        <v>27400</v>
      </c>
      <c r="I228" s="68">
        <v>27400</v>
      </c>
      <c r="J228" s="23">
        <v>66000</v>
      </c>
      <c r="K228" s="23">
        <v>38650</v>
      </c>
    </row>
    <row r="229" spans="1:11" x14ac:dyDescent="0.3">
      <c r="A229" s="28">
        <v>45421</v>
      </c>
      <c r="B229">
        <v>7.2</v>
      </c>
      <c r="C229" t="s">
        <v>76</v>
      </c>
      <c r="D229" t="s">
        <v>109</v>
      </c>
      <c r="E229" t="s">
        <v>41</v>
      </c>
      <c r="F229">
        <v>24900</v>
      </c>
      <c r="G229">
        <v>24880</v>
      </c>
      <c r="I229" s="68">
        <v>24880</v>
      </c>
      <c r="J229" s="23">
        <v>59950</v>
      </c>
      <c r="K229" s="23">
        <v>35050</v>
      </c>
    </row>
    <row r="230" spans="1:11" x14ac:dyDescent="0.3">
      <c r="A230" s="28">
        <v>45421</v>
      </c>
      <c r="B230">
        <v>7.25</v>
      </c>
      <c r="C230" t="s">
        <v>76</v>
      </c>
      <c r="D230" t="s">
        <v>83</v>
      </c>
      <c r="E230" t="s">
        <v>41</v>
      </c>
      <c r="F230">
        <v>26250</v>
      </c>
      <c r="G230">
        <v>26420</v>
      </c>
      <c r="I230" s="68">
        <v>26420</v>
      </c>
      <c r="J230" s="23">
        <v>64850</v>
      </c>
      <c r="K230" s="23">
        <v>38600</v>
      </c>
    </row>
    <row r="231" spans="1:11" x14ac:dyDescent="0.3">
      <c r="A231" s="28">
        <v>45421</v>
      </c>
      <c r="B231">
        <v>8</v>
      </c>
      <c r="C231" t="s">
        <v>76</v>
      </c>
      <c r="D231" t="s">
        <v>80</v>
      </c>
      <c r="E231" t="s">
        <v>41</v>
      </c>
      <c r="F231">
        <v>23800</v>
      </c>
      <c r="G231">
        <v>23700</v>
      </c>
      <c r="I231" s="68">
        <v>23700</v>
      </c>
      <c r="J231" s="23">
        <v>59150</v>
      </c>
      <c r="K231" s="23">
        <v>35350</v>
      </c>
    </row>
    <row r="232" spans="1:11" x14ac:dyDescent="0.3">
      <c r="A232" s="28">
        <v>45421</v>
      </c>
      <c r="B232">
        <v>9</v>
      </c>
      <c r="C232" t="s">
        <v>76</v>
      </c>
      <c r="D232" t="s">
        <v>77</v>
      </c>
      <c r="E232" t="s">
        <v>41</v>
      </c>
      <c r="F232">
        <v>24900</v>
      </c>
      <c r="G232">
        <v>24820</v>
      </c>
      <c r="I232" s="68">
        <v>24820</v>
      </c>
      <c r="J232" s="23">
        <v>62600</v>
      </c>
      <c r="K232" s="23">
        <v>37700</v>
      </c>
    </row>
    <row r="233" spans="1:11" x14ac:dyDescent="0.3">
      <c r="A233" s="28">
        <v>45421</v>
      </c>
      <c r="B233">
        <v>9.3000000000000007</v>
      </c>
      <c r="C233" t="s">
        <v>76</v>
      </c>
      <c r="D233" t="s">
        <v>137</v>
      </c>
      <c r="E233" t="s">
        <v>41</v>
      </c>
      <c r="F233">
        <v>21000</v>
      </c>
      <c r="G233">
        <v>20860</v>
      </c>
      <c r="I233" s="68">
        <v>20860</v>
      </c>
      <c r="J233" s="23">
        <v>58150</v>
      </c>
      <c r="K233" s="23">
        <v>37150</v>
      </c>
    </row>
    <row r="234" spans="1:11" x14ac:dyDescent="0.3">
      <c r="A234" s="28">
        <v>45421</v>
      </c>
      <c r="B234">
        <v>11</v>
      </c>
      <c r="C234" t="s">
        <v>76</v>
      </c>
      <c r="D234" t="s">
        <v>115</v>
      </c>
      <c r="E234" t="s">
        <v>41</v>
      </c>
      <c r="F234">
        <v>20300</v>
      </c>
      <c r="G234">
        <v>20540</v>
      </c>
      <c r="I234" s="68">
        <v>20540</v>
      </c>
      <c r="J234" s="23">
        <v>57200</v>
      </c>
      <c r="K234" s="23">
        <v>36900</v>
      </c>
    </row>
    <row r="235" spans="1:11" x14ac:dyDescent="0.3">
      <c r="A235" s="28">
        <v>45421</v>
      </c>
      <c r="B235">
        <v>11.3</v>
      </c>
      <c r="C235" t="s">
        <v>76</v>
      </c>
      <c r="D235" t="s">
        <v>109</v>
      </c>
      <c r="E235" t="s">
        <v>41</v>
      </c>
      <c r="F235">
        <v>23750</v>
      </c>
      <c r="G235">
        <v>23680</v>
      </c>
      <c r="I235" s="68">
        <v>23680</v>
      </c>
      <c r="J235" s="23">
        <v>59350</v>
      </c>
      <c r="K235" s="23">
        <v>35600</v>
      </c>
    </row>
    <row r="236" spans="1:11" x14ac:dyDescent="0.3">
      <c r="A236" s="28">
        <v>45421</v>
      </c>
      <c r="B236">
        <v>11.4</v>
      </c>
      <c r="C236" t="s">
        <v>76</v>
      </c>
      <c r="D236" t="s">
        <v>139</v>
      </c>
      <c r="E236" t="s">
        <v>41</v>
      </c>
      <c r="F236">
        <v>23500</v>
      </c>
      <c r="G236">
        <v>23300</v>
      </c>
      <c r="I236" s="67">
        <v>23300</v>
      </c>
      <c r="J236" s="23">
        <v>58100</v>
      </c>
      <c r="K236" s="23">
        <v>34600</v>
      </c>
    </row>
    <row r="237" spans="1:11" x14ac:dyDescent="0.3">
      <c r="A237" s="28">
        <v>45421</v>
      </c>
      <c r="B237">
        <v>15</v>
      </c>
      <c r="C237" t="s">
        <v>76</v>
      </c>
      <c r="D237" t="s">
        <v>115</v>
      </c>
      <c r="E237" t="s">
        <v>41</v>
      </c>
      <c r="F237">
        <v>21050</v>
      </c>
      <c r="G237">
        <v>20900</v>
      </c>
      <c r="I237" s="68">
        <v>20900</v>
      </c>
      <c r="J237" s="23">
        <v>57750</v>
      </c>
      <c r="K237" s="23">
        <v>36700</v>
      </c>
    </row>
    <row r="238" spans="1:11" x14ac:dyDescent="0.3">
      <c r="A238" s="28">
        <v>45421</v>
      </c>
      <c r="B238">
        <v>15.5</v>
      </c>
      <c r="C238" t="s">
        <v>76</v>
      </c>
      <c r="D238" t="s">
        <v>80</v>
      </c>
      <c r="E238" t="s">
        <v>41</v>
      </c>
      <c r="F238">
        <v>22250</v>
      </c>
      <c r="G238">
        <v>22220</v>
      </c>
      <c r="I238" s="67">
        <v>22220</v>
      </c>
      <c r="J238" s="23">
        <v>57450</v>
      </c>
      <c r="K238" s="23">
        <v>35200</v>
      </c>
    </row>
    <row r="239" spans="1:11" x14ac:dyDescent="0.3">
      <c r="A239" s="28">
        <v>45421</v>
      </c>
      <c r="B239">
        <v>19.100000000000001</v>
      </c>
      <c r="C239" t="s">
        <v>76</v>
      </c>
      <c r="D239" t="s">
        <v>82</v>
      </c>
      <c r="E239" t="s">
        <v>41</v>
      </c>
      <c r="F239">
        <v>12700</v>
      </c>
      <c r="G239">
        <v>12600</v>
      </c>
      <c r="I239" s="68">
        <v>12600</v>
      </c>
      <c r="J239" s="23">
        <v>31500</v>
      </c>
      <c r="K239" s="23">
        <v>18800</v>
      </c>
    </row>
    <row r="240" spans="1:11" x14ac:dyDescent="0.3">
      <c r="A240" s="28">
        <v>45421</v>
      </c>
      <c r="B240">
        <v>19.2</v>
      </c>
      <c r="C240" t="s">
        <v>76</v>
      </c>
      <c r="D240" t="s">
        <v>115</v>
      </c>
      <c r="E240" t="s">
        <v>41</v>
      </c>
      <c r="F240">
        <v>22000</v>
      </c>
      <c r="G240">
        <v>21720</v>
      </c>
      <c r="I240" s="68">
        <v>21720</v>
      </c>
      <c r="J240" s="23">
        <v>59100</v>
      </c>
      <c r="K240" s="23">
        <v>37100</v>
      </c>
    </row>
    <row r="241" spans="1:11" x14ac:dyDescent="0.3">
      <c r="A241" s="28">
        <v>45421</v>
      </c>
      <c r="B241">
        <v>19.5</v>
      </c>
      <c r="C241" t="s">
        <v>76</v>
      </c>
      <c r="D241" t="s">
        <v>80</v>
      </c>
      <c r="E241" t="s">
        <v>41</v>
      </c>
      <c r="F241">
        <v>22700</v>
      </c>
      <c r="G241">
        <v>22540</v>
      </c>
      <c r="I241" s="23">
        <v>22540</v>
      </c>
      <c r="J241" s="23">
        <v>57800</v>
      </c>
      <c r="K241" s="23">
        <v>35100</v>
      </c>
    </row>
    <row r="242" spans="1:11" x14ac:dyDescent="0.3">
      <c r="A242" s="28">
        <v>45422</v>
      </c>
      <c r="B242">
        <v>0</v>
      </c>
      <c r="C242" t="s">
        <v>76</v>
      </c>
      <c r="D242" t="s">
        <v>81</v>
      </c>
      <c r="E242" t="s">
        <v>41</v>
      </c>
      <c r="F242">
        <v>23850</v>
      </c>
      <c r="G242">
        <v>23700</v>
      </c>
      <c r="I242" s="68">
        <v>23700</v>
      </c>
      <c r="J242" s="23">
        <v>62150</v>
      </c>
      <c r="K242" s="23">
        <v>38300</v>
      </c>
    </row>
    <row r="243" spans="1:11" x14ac:dyDescent="0.3">
      <c r="A243" s="28">
        <v>45422</v>
      </c>
      <c r="B243">
        <v>0.1</v>
      </c>
      <c r="C243" t="s">
        <v>76</v>
      </c>
      <c r="D243" t="s">
        <v>115</v>
      </c>
      <c r="E243" t="s">
        <v>41</v>
      </c>
      <c r="F243">
        <v>24000</v>
      </c>
      <c r="G243">
        <v>23760</v>
      </c>
      <c r="I243" s="67">
        <v>23760</v>
      </c>
      <c r="J243" s="23">
        <v>61000</v>
      </c>
      <c r="K243" s="23">
        <v>37000</v>
      </c>
    </row>
    <row r="244" spans="1:11" x14ac:dyDescent="0.3">
      <c r="A244" s="28">
        <v>45422</v>
      </c>
      <c r="B244">
        <v>0.2</v>
      </c>
      <c r="C244" t="s">
        <v>76</v>
      </c>
      <c r="D244" t="s">
        <v>138</v>
      </c>
      <c r="E244" t="s">
        <v>41</v>
      </c>
      <c r="F244">
        <v>26150</v>
      </c>
      <c r="G244">
        <v>25740</v>
      </c>
      <c r="I244" s="68">
        <v>25740</v>
      </c>
      <c r="J244" s="23">
        <v>63150</v>
      </c>
      <c r="K244" s="23">
        <v>37000</v>
      </c>
    </row>
    <row r="245" spans="1:11" x14ac:dyDescent="0.3">
      <c r="A245" s="28">
        <v>45422</v>
      </c>
      <c r="B245">
        <v>6.2</v>
      </c>
      <c r="C245" t="s">
        <v>76</v>
      </c>
      <c r="D245" t="s">
        <v>78</v>
      </c>
      <c r="E245" t="s">
        <v>41</v>
      </c>
      <c r="F245">
        <v>28950</v>
      </c>
      <c r="G245">
        <v>25800</v>
      </c>
      <c r="I245" s="68">
        <v>25800</v>
      </c>
      <c r="J245" s="23">
        <v>59850</v>
      </c>
      <c r="K245" s="23">
        <v>30900</v>
      </c>
    </row>
    <row r="246" spans="1:11" x14ac:dyDescent="0.3">
      <c r="A246" s="28">
        <v>45422</v>
      </c>
      <c r="B246">
        <v>6.5</v>
      </c>
      <c r="C246" t="s">
        <v>76</v>
      </c>
      <c r="D246" t="s">
        <v>80</v>
      </c>
      <c r="E246" t="s">
        <v>41</v>
      </c>
      <c r="F246">
        <v>24400</v>
      </c>
      <c r="G246">
        <v>24120</v>
      </c>
      <c r="I246" s="68">
        <v>24120</v>
      </c>
      <c r="J246" s="23">
        <v>59600</v>
      </c>
      <c r="K246" s="23">
        <v>35200</v>
      </c>
    </row>
    <row r="247" spans="1:11" x14ac:dyDescent="0.3">
      <c r="A247" s="28">
        <v>45422</v>
      </c>
      <c r="B247">
        <v>9.5</v>
      </c>
      <c r="C247" t="s">
        <v>76</v>
      </c>
      <c r="D247" t="s">
        <v>96</v>
      </c>
      <c r="E247" t="s">
        <v>41</v>
      </c>
      <c r="F247">
        <v>25000</v>
      </c>
      <c r="G247">
        <v>24900</v>
      </c>
      <c r="I247" s="68">
        <v>24900</v>
      </c>
      <c r="J247" s="23">
        <v>62900</v>
      </c>
      <c r="K247" s="23">
        <v>37900</v>
      </c>
    </row>
    <row r="248" spans="1:11" x14ac:dyDescent="0.3">
      <c r="A248" s="28">
        <v>45422</v>
      </c>
      <c r="B248">
        <v>10.199999999999999</v>
      </c>
      <c r="C248" t="s">
        <v>76</v>
      </c>
      <c r="D248" t="s">
        <v>115</v>
      </c>
      <c r="E248" t="s">
        <v>41</v>
      </c>
      <c r="F248">
        <v>24600</v>
      </c>
      <c r="G248">
        <v>22300</v>
      </c>
      <c r="I248" s="68">
        <v>22300</v>
      </c>
      <c r="J248" s="23">
        <v>61550</v>
      </c>
      <c r="K248" s="23">
        <v>36950</v>
      </c>
    </row>
    <row r="249" spans="1:11" x14ac:dyDescent="0.3">
      <c r="A249" s="28">
        <v>45422</v>
      </c>
      <c r="B249">
        <v>10.3</v>
      </c>
      <c r="C249" t="s">
        <v>76</v>
      </c>
      <c r="D249" t="s">
        <v>81</v>
      </c>
      <c r="E249" t="s">
        <v>41</v>
      </c>
      <c r="F249">
        <v>30300</v>
      </c>
      <c r="G249">
        <v>27580</v>
      </c>
      <c r="I249" s="67">
        <v>27580</v>
      </c>
      <c r="J249" s="23">
        <v>68850</v>
      </c>
      <c r="K249" s="23">
        <v>38550</v>
      </c>
    </row>
    <row r="250" spans="1:11" x14ac:dyDescent="0.3">
      <c r="A250" s="28">
        <v>45422</v>
      </c>
      <c r="B250">
        <v>10.3</v>
      </c>
      <c r="C250" t="s">
        <v>76</v>
      </c>
      <c r="D250" t="s">
        <v>78</v>
      </c>
      <c r="E250" t="s">
        <v>41</v>
      </c>
      <c r="F250">
        <v>29000</v>
      </c>
      <c r="G250">
        <v>28760</v>
      </c>
      <c r="I250" s="68">
        <v>28760</v>
      </c>
      <c r="J250" s="23">
        <v>63450</v>
      </c>
      <c r="K250" s="23">
        <v>34450</v>
      </c>
    </row>
    <row r="251" spans="1:11" x14ac:dyDescent="0.3">
      <c r="A251" s="28">
        <v>45422</v>
      </c>
      <c r="B251">
        <v>11.3</v>
      </c>
      <c r="C251" t="s">
        <v>76</v>
      </c>
      <c r="D251" t="s">
        <v>138</v>
      </c>
      <c r="E251" t="s">
        <v>41</v>
      </c>
      <c r="F251">
        <v>25100</v>
      </c>
      <c r="G251">
        <v>24900</v>
      </c>
      <c r="I251" s="68">
        <v>24900</v>
      </c>
      <c r="J251" s="23">
        <v>58750</v>
      </c>
      <c r="K251" s="23">
        <v>33650</v>
      </c>
    </row>
    <row r="252" spans="1:11" x14ac:dyDescent="0.3">
      <c r="A252" s="28">
        <v>45422</v>
      </c>
      <c r="B252">
        <v>11.4</v>
      </c>
      <c r="C252" t="s">
        <v>76</v>
      </c>
      <c r="D252" t="s">
        <v>80</v>
      </c>
      <c r="E252" t="s">
        <v>41</v>
      </c>
      <c r="F252">
        <v>25400</v>
      </c>
      <c r="G252">
        <v>25320</v>
      </c>
      <c r="I252" s="68">
        <v>25320</v>
      </c>
      <c r="J252" s="23">
        <v>60600</v>
      </c>
      <c r="K252" s="23">
        <v>35200</v>
      </c>
    </row>
    <row r="253" spans="1:11" x14ac:dyDescent="0.3">
      <c r="A253" s="28">
        <v>45422</v>
      </c>
      <c r="B253">
        <v>14.4</v>
      </c>
      <c r="C253" t="s">
        <v>76</v>
      </c>
      <c r="D253" t="s">
        <v>115</v>
      </c>
      <c r="E253" t="s">
        <v>41</v>
      </c>
      <c r="F253">
        <v>25450</v>
      </c>
      <c r="G253">
        <v>25220</v>
      </c>
      <c r="I253" s="68">
        <v>25220</v>
      </c>
      <c r="J253" s="23">
        <v>62250</v>
      </c>
      <c r="K253" s="23">
        <v>36800</v>
      </c>
    </row>
    <row r="254" spans="1:11" x14ac:dyDescent="0.3">
      <c r="A254" s="28">
        <v>45422</v>
      </c>
      <c r="B254">
        <v>15.1</v>
      </c>
      <c r="C254" t="s">
        <v>76</v>
      </c>
      <c r="D254" t="s">
        <v>81</v>
      </c>
      <c r="E254" t="s">
        <v>41</v>
      </c>
      <c r="F254">
        <v>29850</v>
      </c>
      <c r="G254">
        <v>29900</v>
      </c>
      <c r="I254" s="68">
        <v>29900</v>
      </c>
      <c r="J254" s="23">
        <v>68300</v>
      </c>
      <c r="K254" s="23">
        <v>38450</v>
      </c>
    </row>
    <row r="255" spans="1:11" x14ac:dyDescent="0.3">
      <c r="A255" s="28">
        <v>45422</v>
      </c>
      <c r="B255">
        <v>15.3</v>
      </c>
      <c r="C255" t="s">
        <v>76</v>
      </c>
      <c r="D255" t="s">
        <v>96</v>
      </c>
      <c r="E255" t="s">
        <v>41</v>
      </c>
      <c r="F255">
        <v>26400</v>
      </c>
      <c r="G255">
        <v>25900</v>
      </c>
      <c r="I255" s="68">
        <v>25900</v>
      </c>
      <c r="J255" s="23">
        <v>64100</v>
      </c>
      <c r="K255" s="23">
        <v>37700</v>
      </c>
    </row>
    <row r="256" spans="1:11" x14ac:dyDescent="0.3">
      <c r="A256" s="28">
        <v>45422</v>
      </c>
      <c r="B256">
        <v>15.5</v>
      </c>
      <c r="C256" t="s">
        <v>76</v>
      </c>
      <c r="D256" t="s">
        <v>77</v>
      </c>
      <c r="E256" t="s">
        <v>41</v>
      </c>
      <c r="F256">
        <v>26600</v>
      </c>
      <c r="G256">
        <v>26480</v>
      </c>
      <c r="I256" s="68">
        <v>26480</v>
      </c>
      <c r="J256" s="23">
        <v>64650</v>
      </c>
      <c r="K256" s="23">
        <v>38050</v>
      </c>
    </row>
    <row r="257" spans="1:11" x14ac:dyDescent="0.3">
      <c r="A257" s="28">
        <v>45422</v>
      </c>
      <c r="B257">
        <v>16.100000000000001</v>
      </c>
      <c r="C257" t="s">
        <v>76</v>
      </c>
      <c r="D257" t="s">
        <v>109</v>
      </c>
      <c r="E257" t="s">
        <v>41</v>
      </c>
      <c r="F257">
        <v>28050</v>
      </c>
      <c r="G257">
        <v>28080</v>
      </c>
      <c r="I257" s="68">
        <v>28080</v>
      </c>
      <c r="J257" s="23">
        <v>63000</v>
      </c>
      <c r="K257" s="23">
        <v>34950</v>
      </c>
    </row>
    <row r="258" spans="1:11" x14ac:dyDescent="0.3">
      <c r="A258" s="28">
        <v>45422</v>
      </c>
      <c r="B258">
        <v>16.3</v>
      </c>
      <c r="C258" t="s">
        <v>76</v>
      </c>
      <c r="D258" t="s">
        <v>137</v>
      </c>
      <c r="E258" t="s">
        <v>41</v>
      </c>
      <c r="F258">
        <v>21550</v>
      </c>
      <c r="G258">
        <v>21320</v>
      </c>
      <c r="I258" s="68">
        <v>21320</v>
      </c>
      <c r="J258" s="23">
        <v>59100</v>
      </c>
      <c r="K258" s="23">
        <v>37550</v>
      </c>
    </row>
    <row r="259" spans="1:11" x14ac:dyDescent="0.3">
      <c r="A259" s="28">
        <v>45422</v>
      </c>
      <c r="B259">
        <v>17</v>
      </c>
      <c r="C259" t="s">
        <v>76</v>
      </c>
      <c r="D259" t="s">
        <v>139</v>
      </c>
      <c r="E259" t="s">
        <v>41</v>
      </c>
      <c r="F259">
        <v>24100</v>
      </c>
      <c r="G259">
        <v>24120</v>
      </c>
      <c r="I259" s="68">
        <v>24120</v>
      </c>
      <c r="J259" s="23">
        <v>58100</v>
      </c>
      <c r="K259" s="23">
        <v>34000</v>
      </c>
    </row>
    <row r="260" spans="1:11" x14ac:dyDescent="0.3">
      <c r="A260" s="28">
        <v>45422</v>
      </c>
      <c r="B260">
        <v>17.2</v>
      </c>
      <c r="C260" t="s">
        <v>76</v>
      </c>
      <c r="D260" t="s">
        <v>78</v>
      </c>
      <c r="E260" t="s">
        <v>41</v>
      </c>
      <c r="F260">
        <v>24600</v>
      </c>
      <c r="G260">
        <v>24100</v>
      </c>
      <c r="I260" s="68">
        <v>24100</v>
      </c>
      <c r="J260" s="23">
        <v>58900</v>
      </c>
      <c r="K260" s="23">
        <v>34300</v>
      </c>
    </row>
    <row r="261" spans="1:11" x14ac:dyDescent="0.3">
      <c r="A261" s="28">
        <v>45422</v>
      </c>
      <c r="B261">
        <v>17.399999999999999</v>
      </c>
      <c r="C261" t="s">
        <v>76</v>
      </c>
      <c r="D261" t="s">
        <v>80</v>
      </c>
      <c r="E261" t="s">
        <v>41</v>
      </c>
      <c r="F261">
        <v>25450</v>
      </c>
      <c r="G261">
        <v>25340</v>
      </c>
      <c r="I261" s="68">
        <v>25340</v>
      </c>
      <c r="J261" s="23">
        <v>60550</v>
      </c>
      <c r="K261" s="23">
        <v>35100</v>
      </c>
    </row>
    <row r="262" spans="1:11" x14ac:dyDescent="0.3">
      <c r="A262" s="28">
        <v>45422</v>
      </c>
      <c r="B262">
        <v>18.2</v>
      </c>
      <c r="C262" t="s">
        <v>76</v>
      </c>
      <c r="D262" t="s">
        <v>138</v>
      </c>
      <c r="E262" t="s">
        <v>41</v>
      </c>
      <c r="F262">
        <v>22200</v>
      </c>
      <c r="G262">
        <v>21640</v>
      </c>
      <c r="I262" s="67">
        <v>21640</v>
      </c>
      <c r="J262" s="23">
        <v>55700</v>
      </c>
      <c r="K262" s="23">
        <v>33500</v>
      </c>
    </row>
    <row r="263" spans="1:11" x14ac:dyDescent="0.3">
      <c r="A263" s="28">
        <v>45422</v>
      </c>
      <c r="B263">
        <v>18.3</v>
      </c>
      <c r="C263" t="s">
        <v>76</v>
      </c>
      <c r="D263" t="s">
        <v>115</v>
      </c>
      <c r="E263" t="s">
        <v>41</v>
      </c>
      <c r="F263">
        <v>24700</v>
      </c>
      <c r="G263">
        <v>24580</v>
      </c>
      <c r="I263" s="68">
        <v>24580</v>
      </c>
      <c r="J263" s="23">
        <v>61900</v>
      </c>
      <c r="K263" s="23">
        <v>37200</v>
      </c>
    </row>
    <row r="264" spans="1:11" x14ac:dyDescent="0.3">
      <c r="A264" s="28">
        <v>45422</v>
      </c>
      <c r="B264">
        <v>18.5</v>
      </c>
      <c r="C264" t="s">
        <v>76</v>
      </c>
      <c r="D264" t="s">
        <v>81</v>
      </c>
      <c r="E264" t="s">
        <v>41</v>
      </c>
      <c r="F264">
        <v>26050</v>
      </c>
      <c r="G264">
        <v>26080</v>
      </c>
      <c r="I264" s="68">
        <v>26080</v>
      </c>
      <c r="J264" s="23">
        <v>64350</v>
      </c>
      <c r="K264" s="23">
        <v>38300</v>
      </c>
    </row>
    <row r="265" spans="1:11" x14ac:dyDescent="0.3">
      <c r="A265" s="28">
        <v>45422</v>
      </c>
      <c r="B265">
        <v>19.2</v>
      </c>
      <c r="C265" t="s">
        <v>76</v>
      </c>
      <c r="D265" t="s">
        <v>96</v>
      </c>
      <c r="E265" t="s">
        <v>41</v>
      </c>
      <c r="F265">
        <v>26950</v>
      </c>
      <c r="G265">
        <v>26820</v>
      </c>
      <c r="I265" s="68">
        <v>26820</v>
      </c>
      <c r="J265" s="23">
        <v>64500</v>
      </c>
      <c r="K265" s="23">
        <v>37550</v>
      </c>
    </row>
    <row r="266" spans="1:11" x14ac:dyDescent="0.3">
      <c r="A266" s="28">
        <v>45422</v>
      </c>
      <c r="B266">
        <v>20.5</v>
      </c>
      <c r="C266" t="s">
        <v>76</v>
      </c>
      <c r="D266" t="s">
        <v>77</v>
      </c>
      <c r="E266" t="s">
        <v>41</v>
      </c>
      <c r="F266">
        <v>25350</v>
      </c>
      <c r="G266">
        <v>25180</v>
      </c>
      <c r="I266" s="67">
        <v>25180</v>
      </c>
      <c r="J266" s="23">
        <v>63150</v>
      </c>
      <c r="K266" s="23">
        <v>37800</v>
      </c>
    </row>
    <row r="267" spans="1:11" x14ac:dyDescent="0.3">
      <c r="A267" s="28">
        <v>45422</v>
      </c>
      <c r="B267">
        <v>21</v>
      </c>
      <c r="C267" t="s">
        <v>76</v>
      </c>
      <c r="D267" t="s">
        <v>137</v>
      </c>
      <c r="E267" t="s">
        <v>41</v>
      </c>
      <c r="F267">
        <v>21100</v>
      </c>
      <c r="G267">
        <v>20740</v>
      </c>
      <c r="I267" s="68">
        <v>20740</v>
      </c>
      <c r="J267" s="23">
        <v>58450</v>
      </c>
      <c r="K267" s="23">
        <v>37350</v>
      </c>
    </row>
    <row r="268" spans="1:11" x14ac:dyDescent="0.3">
      <c r="A268" s="28">
        <v>45422</v>
      </c>
      <c r="B268">
        <v>22</v>
      </c>
      <c r="C268" t="s">
        <v>76</v>
      </c>
      <c r="D268" t="s">
        <v>80</v>
      </c>
      <c r="E268" t="s">
        <v>41</v>
      </c>
      <c r="F268">
        <v>23900</v>
      </c>
      <c r="G268">
        <v>23820</v>
      </c>
      <c r="I268" s="68">
        <v>23820</v>
      </c>
      <c r="J268" s="23">
        <v>58900</v>
      </c>
      <c r="K268" s="23">
        <v>35000</v>
      </c>
    </row>
    <row r="269" spans="1:11" x14ac:dyDescent="0.3">
      <c r="A269" s="28">
        <v>45422</v>
      </c>
      <c r="B269">
        <v>22.1</v>
      </c>
      <c r="C269" t="s">
        <v>76</v>
      </c>
      <c r="D269" t="s">
        <v>109</v>
      </c>
      <c r="E269" t="s">
        <v>41</v>
      </c>
      <c r="F269">
        <v>26000</v>
      </c>
      <c r="G269">
        <v>25900</v>
      </c>
      <c r="I269" s="68">
        <v>25900</v>
      </c>
      <c r="J269" s="23">
        <v>61650</v>
      </c>
      <c r="K269" s="23">
        <v>35650</v>
      </c>
    </row>
    <row r="270" spans="1:11" x14ac:dyDescent="0.3">
      <c r="A270" s="28">
        <v>45422</v>
      </c>
      <c r="B270">
        <v>22.2</v>
      </c>
      <c r="C270" t="s">
        <v>76</v>
      </c>
      <c r="D270" t="s">
        <v>139</v>
      </c>
      <c r="E270" t="s">
        <v>41</v>
      </c>
      <c r="F270">
        <v>24950</v>
      </c>
      <c r="G270">
        <v>24900</v>
      </c>
      <c r="I270" s="68">
        <v>24900</v>
      </c>
      <c r="J270" s="23">
        <v>59700</v>
      </c>
      <c r="K270" s="23">
        <v>34750</v>
      </c>
    </row>
    <row r="271" spans="1:11" x14ac:dyDescent="0.3">
      <c r="A271" s="28">
        <v>45422</v>
      </c>
      <c r="B271">
        <v>23.1</v>
      </c>
      <c r="C271" t="s">
        <v>76</v>
      </c>
      <c r="D271" t="s">
        <v>78</v>
      </c>
      <c r="E271" t="s">
        <v>41</v>
      </c>
      <c r="F271">
        <v>26900</v>
      </c>
      <c r="G271">
        <v>26760</v>
      </c>
      <c r="I271" s="67">
        <v>26760</v>
      </c>
      <c r="J271" s="23">
        <v>61100</v>
      </c>
      <c r="K271" s="23">
        <v>34200</v>
      </c>
    </row>
    <row r="272" spans="1:11" x14ac:dyDescent="0.3">
      <c r="A272" s="28">
        <v>45422</v>
      </c>
      <c r="B272">
        <v>23.1</v>
      </c>
      <c r="C272" t="s">
        <v>76</v>
      </c>
      <c r="D272" t="s">
        <v>138</v>
      </c>
      <c r="E272" t="s">
        <v>41</v>
      </c>
      <c r="F272">
        <v>25200</v>
      </c>
      <c r="G272">
        <v>24860</v>
      </c>
      <c r="I272" s="68">
        <v>24860</v>
      </c>
      <c r="J272" s="23">
        <v>58600</v>
      </c>
      <c r="K272" s="23">
        <v>33400</v>
      </c>
    </row>
    <row r="273" spans="1:11" x14ac:dyDescent="0.3">
      <c r="A273" s="28">
        <v>45422</v>
      </c>
      <c r="B273">
        <v>23.4</v>
      </c>
      <c r="C273" t="s">
        <v>76</v>
      </c>
      <c r="D273" t="s">
        <v>115</v>
      </c>
      <c r="E273" t="s">
        <v>41</v>
      </c>
      <c r="F273">
        <v>25900</v>
      </c>
      <c r="G273">
        <v>25760</v>
      </c>
      <c r="I273" s="68">
        <v>25760</v>
      </c>
      <c r="J273" s="23">
        <v>63100</v>
      </c>
      <c r="K273" s="23">
        <v>37200</v>
      </c>
    </row>
    <row r="274" spans="1:11" x14ac:dyDescent="0.3">
      <c r="A274" s="28">
        <v>45422</v>
      </c>
      <c r="B274">
        <v>23.4</v>
      </c>
      <c r="C274" t="s">
        <v>76</v>
      </c>
      <c r="D274" t="s">
        <v>96</v>
      </c>
      <c r="E274" t="s">
        <v>41</v>
      </c>
      <c r="F274">
        <v>25000</v>
      </c>
      <c r="G274">
        <v>25120</v>
      </c>
      <c r="I274" s="68">
        <v>25120</v>
      </c>
      <c r="J274" s="23">
        <v>62850</v>
      </c>
      <c r="K274" s="23">
        <v>37850</v>
      </c>
    </row>
    <row r="275" spans="1:11" x14ac:dyDescent="0.3">
      <c r="A275" s="28">
        <v>45423</v>
      </c>
      <c r="B275">
        <v>3</v>
      </c>
      <c r="C275" t="s">
        <v>76</v>
      </c>
      <c r="D275" t="s">
        <v>96</v>
      </c>
      <c r="E275" t="s">
        <v>41</v>
      </c>
      <c r="F275">
        <v>28200</v>
      </c>
      <c r="G275">
        <v>27720</v>
      </c>
      <c r="I275" s="68">
        <v>27720</v>
      </c>
      <c r="J275" s="23">
        <v>65900</v>
      </c>
      <c r="K275" s="23">
        <v>37700</v>
      </c>
    </row>
    <row r="276" spans="1:11" x14ac:dyDescent="0.3">
      <c r="A276" s="28">
        <v>45423</v>
      </c>
      <c r="B276">
        <v>3.2</v>
      </c>
      <c r="C276" t="s">
        <v>76</v>
      </c>
      <c r="D276" t="s">
        <v>109</v>
      </c>
      <c r="E276" t="s">
        <v>41</v>
      </c>
      <c r="F276">
        <v>30250</v>
      </c>
      <c r="G276">
        <v>30100</v>
      </c>
      <c r="I276" s="67">
        <v>30100</v>
      </c>
      <c r="J276" s="23">
        <v>65800</v>
      </c>
      <c r="K276" s="23">
        <v>35550</v>
      </c>
    </row>
    <row r="277" spans="1:11" x14ac:dyDescent="0.3">
      <c r="A277" s="28">
        <v>45423</v>
      </c>
      <c r="B277">
        <v>3.3</v>
      </c>
      <c r="C277" t="s">
        <v>76</v>
      </c>
      <c r="D277" t="s">
        <v>139</v>
      </c>
      <c r="E277" t="s">
        <v>41</v>
      </c>
      <c r="F277">
        <v>27150</v>
      </c>
      <c r="G277">
        <v>26600</v>
      </c>
      <c r="I277" s="68">
        <v>26600</v>
      </c>
      <c r="J277" s="23">
        <v>61750</v>
      </c>
      <c r="K277" s="23">
        <v>34600</v>
      </c>
    </row>
    <row r="278" spans="1:11" x14ac:dyDescent="0.3">
      <c r="A278" s="28">
        <v>45423</v>
      </c>
      <c r="B278">
        <v>7</v>
      </c>
      <c r="C278" t="s">
        <v>76</v>
      </c>
      <c r="D278" t="s">
        <v>78</v>
      </c>
      <c r="E278" t="s">
        <v>41</v>
      </c>
      <c r="F278">
        <v>29300</v>
      </c>
      <c r="G278">
        <v>28880</v>
      </c>
      <c r="I278" s="68">
        <v>28880</v>
      </c>
      <c r="J278" s="23">
        <v>63350</v>
      </c>
      <c r="K278" s="23">
        <v>34050</v>
      </c>
    </row>
    <row r="279" spans="1:11" x14ac:dyDescent="0.3">
      <c r="A279" s="28">
        <v>45423</v>
      </c>
      <c r="B279">
        <v>7.1</v>
      </c>
      <c r="C279" t="s">
        <v>76</v>
      </c>
      <c r="D279" t="s">
        <v>138</v>
      </c>
      <c r="E279" t="s">
        <v>41</v>
      </c>
      <c r="F279">
        <v>25600</v>
      </c>
      <c r="G279">
        <v>25340</v>
      </c>
      <c r="I279" s="68">
        <v>25340</v>
      </c>
      <c r="J279" s="23">
        <v>58900</v>
      </c>
      <c r="K279" s="23">
        <v>33300</v>
      </c>
    </row>
    <row r="280" spans="1:11" x14ac:dyDescent="0.3">
      <c r="A280" s="28">
        <v>45423</v>
      </c>
      <c r="B280">
        <v>8.1999999999999993</v>
      </c>
      <c r="C280" t="s">
        <v>76</v>
      </c>
      <c r="D280" t="s">
        <v>81</v>
      </c>
      <c r="E280" t="s">
        <v>41</v>
      </c>
      <c r="F280">
        <v>32600</v>
      </c>
      <c r="G280">
        <v>32440</v>
      </c>
      <c r="I280" s="68">
        <v>32440</v>
      </c>
      <c r="J280" s="23">
        <v>70650</v>
      </c>
      <c r="K280" s="23">
        <v>38050</v>
      </c>
    </row>
    <row r="281" spans="1:11" x14ac:dyDescent="0.3">
      <c r="A281" s="28">
        <v>45423</v>
      </c>
      <c r="B281">
        <v>8.5</v>
      </c>
      <c r="C281" t="s">
        <v>76</v>
      </c>
      <c r="D281" t="s">
        <v>80</v>
      </c>
      <c r="E281" t="s">
        <v>41</v>
      </c>
      <c r="F281">
        <v>29350</v>
      </c>
      <c r="G281">
        <v>29100</v>
      </c>
      <c r="I281" s="68">
        <v>29100</v>
      </c>
      <c r="J281" s="23">
        <v>64700</v>
      </c>
      <c r="K281" s="23">
        <v>35350</v>
      </c>
    </row>
    <row r="282" spans="1:11" x14ac:dyDescent="0.3">
      <c r="A282" s="28">
        <v>45423</v>
      </c>
      <c r="B282">
        <v>8.5</v>
      </c>
      <c r="C282" t="s">
        <v>76</v>
      </c>
      <c r="D282" t="s">
        <v>82</v>
      </c>
      <c r="E282" t="s">
        <v>41</v>
      </c>
      <c r="F282">
        <v>25000</v>
      </c>
      <c r="G282">
        <v>24820</v>
      </c>
      <c r="I282" s="68">
        <v>24820</v>
      </c>
      <c r="J282" s="23">
        <v>62800</v>
      </c>
      <c r="K282" s="23">
        <v>37800</v>
      </c>
    </row>
    <row r="283" spans="1:11" x14ac:dyDescent="0.3">
      <c r="A283" s="28">
        <v>45423</v>
      </c>
      <c r="B283">
        <v>9.4</v>
      </c>
      <c r="C283" t="s">
        <v>76</v>
      </c>
      <c r="D283" t="s">
        <v>115</v>
      </c>
      <c r="E283" t="s">
        <v>41</v>
      </c>
      <c r="F283">
        <v>26400</v>
      </c>
      <c r="G283">
        <v>25520</v>
      </c>
      <c r="I283" s="68">
        <v>25520</v>
      </c>
      <c r="J283" s="23">
        <v>63300</v>
      </c>
      <c r="K283" s="23">
        <v>36900</v>
      </c>
    </row>
    <row r="284" spans="1:11" x14ac:dyDescent="0.3">
      <c r="A284" s="28">
        <v>45423</v>
      </c>
      <c r="B284">
        <v>10</v>
      </c>
      <c r="C284" t="s">
        <v>76</v>
      </c>
      <c r="D284" t="s">
        <v>109</v>
      </c>
      <c r="E284" t="s">
        <v>41</v>
      </c>
      <c r="F284">
        <v>28050</v>
      </c>
      <c r="G284">
        <v>27480</v>
      </c>
      <c r="I284" s="67">
        <v>27480</v>
      </c>
      <c r="J284" s="23">
        <v>63350</v>
      </c>
      <c r="K284" s="23">
        <v>35300</v>
      </c>
    </row>
    <row r="285" spans="1:11" x14ac:dyDescent="0.3">
      <c r="A285" s="28">
        <v>45423</v>
      </c>
      <c r="B285">
        <v>10.5</v>
      </c>
      <c r="C285" t="s">
        <v>76</v>
      </c>
      <c r="D285" t="s">
        <v>77</v>
      </c>
      <c r="E285" t="s">
        <v>41</v>
      </c>
      <c r="F285">
        <v>27000</v>
      </c>
      <c r="G285">
        <v>27180</v>
      </c>
      <c r="I285" s="68">
        <v>27180</v>
      </c>
      <c r="J285" s="23">
        <v>64950</v>
      </c>
      <c r="K285" s="23">
        <v>37950</v>
      </c>
    </row>
    <row r="286" spans="1:11" x14ac:dyDescent="0.3">
      <c r="A286" s="28">
        <v>45423</v>
      </c>
      <c r="B286">
        <v>11</v>
      </c>
      <c r="C286" t="s">
        <v>76</v>
      </c>
      <c r="D286" t="s">
        <v>137</v>
      </c>
      <c r="E286" t="s">
        <v>41</v>
      </c>
      <c r="F286">
        <v>25550</v>
      </c>
      <c r="G286">
        <v>25680</v>
      </c>
      <c r="I286" s="68">
        <v>25680</v>
      </c>
      <c r="J286" s="23">
        <v>62950</v>
      </c>
      <c r="K286" s="23">
        <v>37400</v>
      </c>
    </row>
    <row r="287" spans="1:11" x14ac:dyDescent="0.3">
      <c r="A287" s="28">
        <v>45423</v>
      </c>
      <c r="B287">
        <v>11.1</v>
      </c>
      <c r="C287" t="s">
        <v>76</v>
      </c>
      <c r="D287" t="s">
        <v>78</v>
      </c>
      <c r="E287" t="s">
        <v>41</v>
      </c>
      <c r="F287">
        <v>31000</v>
      </c>
      <c r="G287">
        <v>30180</v>
      </c>
      <c r="I287" s="67">
        <v>30180</v>
      </c>
      <c r="J287" s="23">
        <v>65250</v>
      </c>
      <c r="K287" s="23">
        <v>34250</v>
      </c>
    </row>
    <row r="288" spans="1:11" x14ac:dyDescent="0.3">
      <c r="A288" s="28">
        <v>45423</v>
      </c>
      <c r="B288">
        <v>11.3</v>
      </c>
      <c r="C288" t="s">
        <v>76</v>
      </c>
      <c r="D288" t="s">
        <v>138</v>
      </c>
      <c r="E288" t="s">
        <v>41</v>
      </c>
      <c r="F288">
        <v>23650</v>
      </c>
      <c r="G288">
        <v>23420</v>
      </c>
      <c r="I288" s="68">
        <v>23420</v>
      </c>
      <c r="J288" s="23">
        <v>57250</v>
      </c>
      <c r="K288" s="23">
        <v>33600</v>
      </c>
    </row>
    <row r="289" spans="1:11" x14ac:dyDescent="0.3">
      <c r="A289" s="28">
        <v>45423</v>
      </c>
      <c r="B289">
        <v>19</v>
      </c>
      <c r="C289" t="s">
        <v>76</v>
      </c>
      <c r="D289" t="s">
        <v>82</v>
      </c>
      <c r="E289" t="s">
        <v>41</v>
      </c>
      <c r="F289">
        <v>26100</v>
      </c>
      <c r="G289">
        <v>25860</v>
      </c>
      <c r="I289" s="68">
        <v>25860</v>
      </c>
      <c r="J289" s="23">
        <v>63900</v>
      </c>
      <c r="K289" s="23">
        <v>37800</v>
      </c>
    </row>
    <row r="290" spans="1:11" x14ac:dyDescent="0.3">
      <c r="A290" s="28">
        <v>45423</v>
      </c>
      <c r="B290">
        <v>20</v>
      </c>
      <c r="C290" t="s">
        <v>76</v>
      </c>
      <c r="D290" t="s">
        <v>96</v>
      </c>
      <c r="E290" t="s">
        <v>41</v>
      </c>
      <c r="F290">
        <v>26250</v>
      </c>
      <c r="G290">
        <v>25880</v>
      </c>
      <c r="I290" s="68">
        <v>25880</v>
      </c>
      <c r="J290" s="23">
        <v>64250</v>
      </c>
      <c r="K290" s="23">
        <v>38000</v>
      </c>
    </row>
    <row r="291" spans="1:11" x14ac:dyDescent="0.3">
      <c r="A291" s="28">
        <v>45423</v>
      </c>
      <c r="B291">
        <v>20.399999999999999</v>
      </c>
      <c r="C291" t="s">
        <v>76</v>
      </c>
      <c r="D291" t="s">
        <v>83</v>
      </c>
      <c r="E291" t="s">
        <v>41</v>
      </c>
      <c r="F291">
        <v>29850</v>
      </c>
      <c r="G291">
        <v>29760</v>
      </c>
      <c r="I291" s="68">
        <v>29760</v>
      </c>
      <c r="J291" s="23">
        <v>68350</v>
      </c>
      <c r="K291" s="23">
        <v>38500</v>
      </c>
    </row>
    <row r="292" spans="1:11" x14ac:dyDescent="0.3">
      <c r="A292" s="28">
        <v>45423</v>
      </c>
      <c r="B292">
        <v>21.4</v>
      </c>
      <c r="C292" t="s">
        <v>76</v>
      </c>
      <c r="D292" t="s">
        <v>81</v>
      </c>
      <c r="E292" t="s">
        <v>41</v>
      </c>
      <c r="F292">
        <v>13400</v>
      </c>
      <c r="G292">
        <v>13220</v>
      </c>
      <c r="I292" s="67">
        <v>13220</v>
      </c>
      <c r="J292" s="23">
        <v>32600</v>
      </c>
      <c r="K292" s="23">
        <v>19200</v>
      </c>
    </row>
    <row r="293" spans="1:11" x14ac:dyDescent="0.3">
      <c r="A293" s="28">
        <v>45423</v>
      </c>
      <c r="B293">
        <v>22.3</v>
      </c>
      <c r="C293" t="s">
        <v>76</v>
      </c>
      <c r="D293" t="s">
        <v>82</v>
      </c>
      <c r="E293" t="s">
        <v>41</v>
      </c>
      <c r="F293">
        <v>25500</v>
      </c>
      <c r="G293">
        <v>25280</v>
      </c>
      <c r="I293" s="68">
        <v>25280</v>
      </c>
      <c r="J293" s="23">
        <v>63100</v>
      </c>
      <c r="K293" s="23">
        <v>37600</v>
      </c>
    </row>
    <row r="294" spans="1:11" x14ac:dyDescent="0.3">
      <c r="A294" s="28">
        <v>45423</v>
      </c>
      <c r="B294">
        <v>22.5</v>
      </c>
      <c r="C294" t="s">
        <v>76</v>
      </c>
      <c r="D294" t="s">
        <v>109</v>
      </c>
      <c r="E294" t="s">
        <v>41</v>
      </c>
      <c r="F294">
        <v>23400</v>
      </c>
      <c r="G294">
        <v>22200</v>
      </c>
      <c r="I294" s="68">
        <v>22200</v>
      </c>
      <c r="J294" s="23">
        <v>58800</v>
      </c>
      <c r="K294" s="23">
        <v>35400</v>
      </c>
    </row>
    <row r="295" spans="1:11" x14ac:dyDescent="0.3">
      <c r="A295" s="28">
        <v>45423</v>
      </c>
      <c r="B295">
        <v>23</v>
      </c>
      <c r="C295" t="s">
        <v>76</v>
      </c>
      <c r="D295" t="s">
        <v>139</v>
      </c>
      <c r="E295" t="s">
        <v>41</v>
      </c>
      <c r="F295">
        <v>18850</v>
      </c>
      <c r="G295">
        <v>18900</v>
      </c>
      <c r="I295" s="67">
        <v>18900</v>
      </c>
      <c r="J295" s="23">
        <v>53300</v>
      </c>
      <c r="K295" s="23">
        <v>34450</v>
      </c>
    </row>
    <row r="296" spans="1:11" x14ac:dyDescent="0.3">
      <c r="A296" s="28">
        <v>45424</v>
      </c>
      <c r="B296">
        <v>0.2</v>
      </c>
      <c r="C296" t="s">
        <v>76</v>
      </c>
      <c r="D296" t="s">
        <v>80</v>
      </c>
      <c r="E296" t="s">
        <v>41</v>
      </c>
      <c r="F296">
        <v>23150</v>
      </c>
      <c r="G296">
        <v>22860</v>
      </c>
      <c r="I296" s="68">
        <v>22860</v>
      </c>
      <c r="J296" s="23">
        <v>58250</v>
      </c>
      <c r="K296" s="23">
        <v>35100</v>
      </c>
    </row>
    <row r="297" spans="1:11" x14ac:dyDescent="0.3">
      <c r="A297" s="28">
        <v>45424</v>
      </c>
      <c r="B297">
        <v>0.4</v>
      </c>
      <c r="C297" t="s">
        <v>76</v>
      </c>
      <c r="D297" t="s">
        <v>115</v>
      </c>
      <c r="E297" t="s">
        <v>41</v>
      </c>
      <c r="F297">
        <v>29400</v>
      </c>
      <c r="G297">
        <v>29100</v>
      </c>
      <c r="I297" s="68">
        <v>29100</v>
      </c>
      <c r="J297" s="23">
        <v>66200</v>
      </c>
      <c r="K297" s="23">
        <v>36800</v>
      </c>
    </row>
    <row r="298" spans="1:11" x14ac:dyDescent="0.3">
      <c r="A298" s="28">
        <v>45424</v>
      </c>
      <c r="B298">
        <v>0.4</v>
      </c>
      <c r="C298" t="s">
        <v>76</v>
      </c>
      <c r="D298" t="s">
        <v>81</v>
      </c>
      <c r="E298" t="s">
        <v>41</v>
      </c>
      <c r="F298">
        <v>12400</v>
      </c>
      <c r="G298">
        <v>12320</v>
      </c>
      <c r="I298" s="68">
        <v>12320</v>
      </c>
      <c r="J298" s="23">
        <v>31550</v>
      </c>
      <c r="K298" s="23">
        <v>19150</v>
      </c>
    </row>
    <row r="299" spans="1:11" x14ac:dyDescent="0.3">
      <c r="A299" s="28">
        <v>45424</v>
      </c>
      <c r="B299">
        <v>3</v>
      </c>
      <c r="C299" t="s">
        <v>76</v>
      </c>
      <c r="D299" t="s">
        <v>109</v>
      </c>
      <c r="E299" t="s">
        <v>41</v>
      </c>
      <c r="F299">
        <v>24300</v>
      </c>
      <c r="G299">
        <v>24080</v>
      </c>
      <c r="I299" s="68">
        <v>24080</v>
      </c>
      <c r="J299" s="23">
        <v>59600</v>
      </c>
      <c r="K299" s="23">
        <v>35300</v>
      </c>
    </row>
    <row r="300" spans="1:11" x14ac:dyDescent="0.3">
      <c r="A300" s="28">
        <v>45424</v>
      </c>
      <c r="B300">
        <v>3.1</v>
      </c>
      <c r="C300" t="s">
        <v>76</v>
      </c>
      <c r="D300" t="s">
        <v>139</v>
      </c>
      <c r="E300" t="s">
        <v>41</v>
      </c>
      <c r="F300">
        <v>27500</v>
      </c>
      <c r="G300">
        <v>27360</v>
      </c>
      <c r="I300" s="68">
        <v>27360</v>
      </c>
      <c r="J300" s="23">
        <v>61900</v>
      </c>
      <c r="K300" s="23">
        <v>34400</v>
      </c>
    </row>
    <row r="301" spans="1:11" x14ac:dyDescent="0.3">
      <c r="A301" s="28">
        <v>45424</v>
      </c>
      <c r="B301">
        <v>5.2</v>
      </c>
      <c r="C301" t="s">
        <v>76</v>
      </c>
      <c r="D301" t="s">
        <v>78</v>
      </c>
      <c r="E301" t="s">
        <v>41</v>
      </c>
      <c r="F301">
        <v>26600</v>
      </c>
      <c r="G301">
        <v>26240</v>
      </c>
      <c r="I301" s="68">
        <v>26240</v>
      </c>
      <c r="J301" s="23">
        <v>60500</v>
      </c>
      <c r="K301" s="23">
        <v>33900</v>
      </c>
    </row>
    <row r="302" spans="1:11" x14ac:dyDescent="0.3">
      <c r="A302" s="28">
        <v>45424</v>
      </c>
      <c r="B302">
        <v>5.3</v>
      </c>
      <c r="C302" t="s">
        <v>76</v>
      </c>
      <c r="D302" t="s">
        <v>138</v>
      </c>
      <c r="E302" t="s">
        <v>41</v>
      </c>
      <c r="F302">
        <v>23900</v>
      </c>
      <c r="G302">
        <v>23620</v>
      </c>
      <c r="I302" s="68">
        <v>23620</v>
      </c>
      <c r="J302" s="23">
        <v>57100</v>
      </c>
      <c r="K302" s="23">
        <v>33200</v>
      </c>
    </row>
    <row r="303" spans="1:11" x14ac:dyDescent="0.3">
      <c r="A303" s="28">
        <v>45424</v>
      </c>
      <c r="B303">
        <v>6.1</v>
      </c>
      <c r="C303" t="s">
        <v>76</v>
      </c>
      <c r="D303" t="s">
        <v>96</v>
      </c>
      <c r="E303" t="s">
        <v>41</v>
      </c>
      <c r="F303">
        <v>25800</v>
      </c>
      <c r="G303">
        <v>25460</v>
      </c>
      <c r="I303" s="68">
        <v>25460</v>
      </c>
      <c r="J303" s="23">
        <v>63600</v>
      </c>
      <c r="K303" s="23">
        <v>37800</v>
      </c>
    </row>
    <row r="304" spans="1:11" x14ac:dyDescent="0.3">
      <c r="A304" s="28">
        <v>45424</v>
      </c>
      <c r="B304">
        <v>6.3</v>
      </c>
      <c r="C304" t="s">
        <v>76</v>
      </c>
      <c r="D304" t="s">
        <v>82</v>
      </c>
      <c r="E304" t="s">
        <v>41</v>
      </c>
      <c r="F304">
        <v>25750</v>
      </c>
      <c r="G304">
        <v>25520</v>
      </c>
      <c r="I304" s="68">
        <v>25520</v>
      </c>
      <c r="J304" s="23">
        <v>63650</v>
      </c>
      <c r="K304" s="23">
        <v>37900</v>
      </c>
    </row>
    <row r="305" spans="1:11" x14ac:dyDescent="0.3">
      <c r="A305" s="28">
        <v>45424</v>
      </c>
      <c r="B305">
        <v>7.1</v>
      </c>
      <c r="C305" t="s">
        <v>76</v>
      </c>
      <c r="D305" t="s">
        <v>83</v>
      </c>
      <c r="E305" t="s">
        <v>41</v>
      </c>
      <c r="F305">
        <v>31850</v>
      </c>
      <c r="G305">
        <v>31520</v>
      </c>
      <c r="I305" s="67">
        <v>31520</v>
      </c>
      <c r="J305" s="23">
        <v>70200</v>
      </c>
      <c r="K305" s="23">
        <v>38350</v>
      </c>
    </row>
    <row r="306" spans="1:11" x14ac:dyDescent="0.3">
      <c r="A306" s="28">
        <v>45424</v>
      </c>
      <c r="B306">
        <v>9.3000000000000007</v>
      </c>
      <c r="C306" t="s">
        <v>76</v>
      </c>
      <c r="D306" t="s">
        <v>115</v>
      </c>
      <c r="E306" t="s">
        <v>41</v>
      </c>
      <c r="F306">
        <v>37050</v>
      </c>
      <c r="G306">
        <v>18220</v>
      </c>
      <c r="H306">
        <v>18320</v>
      </c>
      <c r="I306" s="68">
        <v>36540</v>
      </c>
      <c r="J306" s="23">
        <v>73750</v>
      </c>
      <c r="K306" s="23">
        <v>36700</v>
      </c>
    </row>
    <row r="307" spans="1:11" x14ac:dyDescent="0.3">
      <c r="A307" s="28">
        <v>45424</v>
      </c>
      <c r="B307">
        <v>9.5</v>
      </c>
      <c r="C307" t="s">
        <v>76</v>
      </c>
      <c r="D307" t="s">
        <v>96</v>
      </c>
      <c r="E307" t="s">
        <v>41</v>
      </c>
      <c r="F307">
        <v>28650</v>
      </c>
      <c r="G307">
        <v>28400</v>
      </c>
      <c r="I307" s="67">
        <v>28400</v>
      </c>
      <c r="J307" s="23">
        <v>66400</v>
      </c>
      <c r="K307" s="23">
        <v>37750</v>
      </c>
    </row>
    <row r="308" spans="1:11" x14ac:dyDescent="0.3">
      <c r="A308" s="28">
        <v>45424</v>
      </c>
      <c r="B308">
        <v>10.1</v>
      </c>
      <c r="C308" t="s">
        <v>76</v>
      </c>
      <c r="D308" t="s">
        <v>82</v>
      </c>
      <c r="E308" t="s">
        <v>41</v>
      </c>
      <c r="F308">
        <v>27500</v>
      </c>
      <c r="G308">
        <v>27220</v>
      </c>
      <c r="I308" s="68">
        <v>27220</v>
      </c>
      <c r="J308" s="23">
        <v>65200</v>
      </c>
      <c r="K308" s="23">
        <v>37700</v>
      </c>
    </row>
    <row r="309" spans="1:11" x14ac:dyDescent="0.3">
      <c r="A309" s="28">
        <v>45424</v>
      </c>
      <c r="B309">
        <v>12</v>
      </c>
      <c r="C309" t="s">
        <v>76</v>
      </c>
      <c r="D309" t="s">
        <v>80</v>
      </c>
      <c r="E309" t="s">
        <v>41</v>
      </c>
      <c r="F309">
        <v>25850</v>
      </c>
      <c r="G309">
        <v>25700</v>
      </c>
      <c r="I309" s="67">
        <v>25700</v>
      </c>
      <c r="J309" s="23">
        <v>61150</v>
      </c>
      <c r="K309" s="23">
        <v>35300</v>
      </c>
    </row>
    <row r="310" spans="1:11" x14ac:dyDescent="0.3">
      <c r="A310" s="28">
        <v>45424</v>
      </c>
      <c r="B310">
        <v>15</v>
      </c>
      <c r="C310" t="s">
        <v>76</v>
      </c>
      <c r="D310" t="s">
        <v>115</v>
      </c>
      <c r="E310" t="s">
        <v>41</v>
      </c>
      <c r="F310">
        <v>23100</v>
      </c>
      <c r="G310">
        <v>22900</v>
      </c>
      <c r="I310" s="68">
        <v>22900</v>
      </c>
      <c r="J310" s="23">
        <v>60150</v>
      </c>
      <c r="K310" s="23">
        <v>37050</v>
      </c>
    </row>
    <row r="311" spans="1:11" x14ac:dyDescent="0.3">
      <c r="A311" s="28">
        <v>45424</v>
      </c>
      <c r="B311">
        <v>15.1</v>
      </c>
      <c r="C311" t="s">
        <v>76</v>
      </c>
      <c r="D311" t="s">
        <v>82</v>
      </c>
      <c r="E311" t="s">
        <v>41</v>
      </c>
      <c r="F311">
        <v>31100</v>
      </c>
      <c r="G311">
        <v>30700</v>
      </c>
      <c r="I311" s="23">
        <v>30700</v>
      </c>
      <c r="J311" s="23">
        <v>69050</v>
      </c>
      <c r="K311" s="23">
        <v>37950</v>
      </c>
    </row>
    <row r="312" spans="1:11" x14ac:dyDescent="0.3">
      <c r="A312" s="28">
        <v>45424</v>
      </c>
      <c r="B312">
        <v>15.4</v>
      </c>
      <c r="C312" t="s">
        <v>76</v>
      </c>
      <c r="D312" t="s">
        <v>80</v>
      </c>
      <c r="E312" t="s">
        <v>41</v>
      </c>
      <c r="F312">
        <v>21500</v>
      </c>
      <c r="G312">
        <v>21340</v>
      </c>
      <c r="I312" s="67">
        <v>21340</v>
      </c>
      <c r="J312" s="23">
        <v>56700</v>
      </c>
      <c r="K312" s="23">
        <v>35200</v>
      </c>
    </row>
    <row r="313" spans="1:11" x14ac:dyDescent="0.3">
      <c r="A313" s="28">
        <v>45424</v>
      </c>
      <c r="B313">
        <v>15.4</v>
      </c>
      <c r="C313" t="s">
        <v>76</v>
      </c>
      <c r="D313" t="s">
        <v>96</v>
      </c>
      <c r="E313" t="s">
        <v>41</v>
      </c>
      <c r="F313">
        <v>21900</v>
      </c>
      <c r="G313">
        <v>21760</v>
      </c>
      <c r="I313" s="67">
        <v>21760</v>
      </c>
      <c r="J313" s="23">
        <v>59500</v>
      </c>
      <c r="K313" s="23">
        <v>37600</v>
      </c>
    </row>
    <row r="314" spans="1:11" x14ac:dyDescent="0.3">
      <c r="A314" s="28">
        <v>45424</v>
      </c>
      <c r="B314">
        <v>16.3</v>
      </c>
      <c r="C314" t="s">
        <v>76</v>
      </c>
      <c r="D314" t="s">
        <v>81</v>
      </c>
      <c r="E314" t="s">
        <v>41</v>
      </c>
      <c r="F314">
        <v>19750</v>
      </c>
      <c r="G314">
        <v>19520</v>
      </c>
      <c r="I314" s="67">
        <v>19520</v>
      </c>
      <c r="J314" s="23">
        <v>57900</v>
      </c>
      <c r="K314" s="23">
        <v>38150</v>
      </c>
    </row>
    <row r="315" spans="1:11" x14ac:dyDescent="0.3">
      <c r="A315" s="28">
        <v>45424</v>
      </c>
      <c r="B315">
        <v>17.3</v>
      </c>
      <c r="C315" t="s">
        <v>76</v>
      </c>
      <c r="D315" t="s">
        <v>83</v>
      </c>
      <c r="E315" t="s">
        <v>41</v>
      </c>
      <c r="F315">
        <v>21000</v>
      </c>
      <c r="G315">
        <v>20920</v>
      </c>
      <c r="I315" s="68">
        <v>20920</v>
      </c>
      <c r="J315" s="23">
        <v>59750</v>
      </c>
      <c r="K315" s="23">
        <v>38750</v>
      </c>
    </row>
    <row r="316" spans="1:11" x14ac:dyDescent="0.3">
      <c r="A316" s="28">
        <v>45424</v>
      </c>
      <c r="B316">
        <v>18.100000000000001</v>
      </c>
      <c r="C316" t="s">
        <v>76</v>
      </c>
      <c r="D316" t="s">
        <v>115</v>
      </c>
      <c r="E316" t="s">
        <v>41</v>
      </c>
      <c r="F316">
        <v>25800</v>
      </c>
      <c r="G316">
        <v>25580</v>
      </c>
      <c r="I316" s="23">
        <v>25580</v>
      </c>
      <c r="J316" s="23">
        <v>62750</v>
      </c>
      <c r="K316" s="23">
        <v>36950</v>
      </c>
    </row>
    <row r="317" spans="1:11" x14ac:dyDescent="0.3">
      <c r="A317" s="28">
        <v>45424</v>
      </c>
      <c r="B317">
        <v>19</v>
      </c>
      <c r="C317" t="s">
        <v>76</v>
      </c>
      <c r="D317" t="s">
        <v>78</v>
      </c>
      <c r="E317" t="s">
        <v>41</v>
      </c>
      <c r="F317">
        <v>28300</v>
      </c>
      <c r="G317">
        <v>28260</v>
      </c>
      <c r="I317" s="23">
        <v>28260</v>
      </c>
      <c r="J317" s="23">
        <v>62400</v>
      </c>
      <c r="K317" s="23">
        <v>34100</v>
      </c>
    </row>
    <row r="318" spans="1:11" x14ac:dyDescent="0.3">
      <c r="A318" s="28">
        <v>45424</v>
      </c>
      <c r="B318">
        <v>19.100000000000001</v>
      </c>
      <c r="C318" t="s">
        <v>76</v>
      </c>
      <c r="D318" t="s">
        <v>138</v>
      </c>
      <c r="E318" t="s">
        <v>41</v>
      </c>
      <c r="F318">
        <v>25400</v>
      </c>
      <c r="G318">
        <v>25320</v>
      </c>
      <c r="I318" s="23">
        <v>25320</v>
      </c>
      <c r="J318" s="23">
        <v>58750</v>
      </c>
      <c r="K318" s="23">
        <v>33350</v>
      </c>
    </row>
    <row r="319" spans="1:11" x14ac:dyDescent="0.3">
      <c r="A319" s="28">
        <v>45424</v>
      </c>
      <c r="B319">
        <v>19.3</v>
      </c>
      <c r="C319" t="s">
        <v>76</v>
      </c>
      <c r="D319" t="s">
        <v>82</v>
      </c>
      <c r="E319" t="s">
        <v>41</v>
      </c>
      <c r="F319">
        <v>27950</v>
      </c>
      <c r="G319">
        <v>27820</v>
      </c>
      <c r="I319" s="23">
        <v>27820</v>
      </c>
      <c r="J319" s="23">
        <v>65750</v>
      </c>
      <c r="K319" s="23">
        <v>37800</v>
      </c>
    </row>
    <row r="320" spans="1:11" x14ac:dyDescent="0.3">
      <c r="A320" s="28">
        <v>45424</v>
      </c>
      <c r="B320">
        <v>19.5</v>
      </c>
      <c r="C320" t="s">
        <v>76</v>
      </c>
      <c r="D320" t="s">
        <v>80</v>
      </c>
      <c r="E320" t="s">
        <v>41</v>
      </c>
      <c r="F320">
        <v>23950</v>
      </c>
      <c r="G320">
        <v>23720</v>
      </c>
      <c r="I320" s="67">
        <v>23720</v>
      </c>
      <c r="J320" s="23">
        <v>59350</v>
      </c>
      <c r="K320" s="23">
        <v>35400</v>
      </c>
    </row>
    <row r="321" spans="1:11" x14ac:dyDescent="0.3">
      <c r="A321" s="28">
        <v>45424</v>
      </c>
      <c r="B321">
        <v>20</v>
      </c>
      <c r="C321" t="s">
        <v>76</v>
      </c>
      <c r="D321" t="s">
        <v>96</v>
      </c>
      <c r="E321" t="s">
        <v>41</v>
      </c>
      <c r="F321">
        <v>23400</v>
      </c>
      <c r="G321">
        <v>23260</v>
      </c>
      <c r="I321" s="23">
        <v>23260</v>
      </c>
      <c r="J321" s="23">
        <v>61600</v>
      </c>
      <c r="K321" s="23">
        <v>38200</v>
      </c>
    </row>
    <row r="322" spans="1:11" x14ac:dyDescent="0.3">
      <c r="A322" s="28">
        <v>45424</v>
      </c>
      <c r="B322">
        <v>20.399999999999999</v>
      </c>
      <c r="C322" t="s">
        <v>76</v>
      </c>
      <c r="D322" t="s">
        <v>109</v>
      </c>
      <c r="E322" t="s">
        <v>41</v>
      </c>
      <c r="F322">
        <v>23500</v>
      </c>
      <c r="G322">
        <v>23420</v>
      </c>
      <c r="I322" s="23">
        <v>23420</v>
      </c>
      <c r="J322" s="23">
        <v>59100</v>
      </c>
      <c r="K322" s="23">
        <v>35600</v>
      </c>
    </row>
    <row r="323" spans="1:11" x14ac:dyDescent="0.3">
      <c r="A323" s="28">
        <v>45424</v>
      </c>
      <c r="B323">
        <v>20.5</v>
      </c>
      <c r="C323" t="s">
        <v>76</v>
      </c>
      <c r="D323" t="s">
        <v>139</v>
      </c>
      <c r="E323" t="s">
        <v>41</v>
      </c>
      <c r="F323">
        <v>24400</v>
      </c>
      <c r="G323">
        <v>24380</v>
      </c>
      <c r="I323" s="23">
        <v>24380</v>
      </c>
      <c r="J323" s="23">
        <v>59050</v>
      </c>
      <c r="K323" s="23">
        <v>34650</v>
      </c>
    </row>
    <row r="324" spans="1:11" x14ac:dyDescent="0.3">
      <c r="A324" s="28">
        <v>45424</v>
      </c>
      <c r="B324">
        <v>21.3</v>
      </c>
      <c r="C324" t="s">
        <v>76</v>
      </c>
      <c r="D324" t="s">
        <v>81</v>
      </c>
      <c r="E324" t="s">
        <v>41</v>
      </c>
      <c r="F324">
        <v>25500</v>
      </c>
      <c r="G324">
        <v>25260</v>
      </c>
      <c r="I324" s="23">
        <v>25260</v>
      </c>
      <c r="J324" s="23">
        <v>63550</v>
      </c>
      <c r="K324" s="23">
        <v>38050</v>
      </c>
    </row>
    <row r="325" spans="1:11" x14ac:dyDescent="0.3">
      <c r="A325" s="28">
        <v>45424</v>
      </c>
      <c r="B325">
        <v>21.4</v>
      </c>
      <c r="C325" t="s">
        <v>76</v>
      </c>
      <c r="D325" t="s">
        <v>83</v>
      </c>
      <c r="E325" t="s">
        <v>41</v>
      </c>
      <c r="F325">
        <v>25100</v>
      </c>
      <c r="G325">
        <v>24900</v>
      </c>
      <c r="I325" s="67">
        <v>24900</v>
      </c>
      <c r="J325" s="23">
        <v>63750</v>
      </c>
      <c r="K325" s="23">
        <v>38650</v>
      </c>
    </row>
    <row r="326" spans="1:11" x14ac:dyDescent="0.3">
      <c r="A326" s="28">
        <v>45424</v>
      </c>
      <c r="B326">
        <v>23</v>
      </c>
      <c r="C326" t="s">
        <v>76</v>
      </c>
      <c r="D326" t="s">
        <v>82</v>
      </c>
      <c r="E326" t="s">
        <v>41</v>
      </c>
      <c r="F326">
        <v>24400</v>
      </c>
      <c r="G326">
        <v>24240</v>
      </c>
      <c r="I326" s="67">
        <v>24240</v>
      </c>
      <c r="J326" s="23">
        <v>62100</v>
      </c>
      <c r="K326" s="23">
        <v>37700</v>
      </c>
    </row>
    <row r="327" spans="1:11" x14ac:dyDescent="0.3">
      <c r="A327" s="28">
        <v>45424</v>
      </c>
      <c r="B327">
        <v>23.1</v>
      </c>
      <c r="C327" t="s">
        <v>76</v>
      </c>
      <c r="D327" t="s">
        <v>78</v>
      </c>
      <c r="E327" t="s">
        <v>41</v>
      </c>
      <c r="F327">
        <v>24950</v>
      </c>
      <c r="G327">
        <v>24920</v>
      </c>
      <c r="I327" s="23">
        <v>24920</v>
      </c>
      <c r="J327" s="23">
        <v>58750</v>
      </c>
      <c r="K327" s="23">
        <v>33800</v>
      </c>
    </row>
    <row r="328" spans="1:11" x14ac:dyDescent="0.3">
      <c r="A328" s="28">
        <v>45424</v>
      </c>
      <c r="B328">
        <v>23.3</v>
      </c>
      <c r="C328" t="s">
        <v>76</v>
      </c>
      <c r="D328" t="s">
        <v>138</v>
      </c>
      <c r="E328" t="s">
        <v>41</v>
      </c>
      <c r="F328">
        <v>21950</v>
      </c>
      <c r="G328">
        <v>21840</v>
      </c>
      <c r="I328" s="23">
        <v>21840</v>
      </c>
      <c r="J328" s="23">
        <v>54950</v>
      </c>
      <c r="K328" s="23">
        <v>33000</v>
      </c>
    </row>
    <row r="329" spans="1:11" x14ac:dyDescent="0.3">
      <c r="A329" s="28">
        <v>45424</v>
      </c>
      <c r="B329">
        <v>23.4</v>
      </c>
      <c r="C329" t="s">
        <v>76</v>
      </c>
      <c r="D329" t="s">
        <v>96</v>
      </c>
      <c r="E329" t="s">
        <v>41</v>
      </c>
      <c r="F329">
        <v>22850</v>
      </c>
      <c r="G329">
        <v>22720</v>
      </c>
      <c r="I329" s="67">
        <v>22720</v>
      </c>
      <c r="J329" s="23">
        <v>60950</v>
      </c>
      <c r="K329" s="23">
        <v>38100</v>
      </c>
    </row>
    <row r="330" spans="1:11" x14ac:dyDescent="0.3">
      <c r="A330" s="28">
        <v>45425</v>
      </c>
      <c r="B330">
        <v>0.2</v>
      </c>
      <c r="C330" t="s">
        <v>76</v>
      </c>
      <c r="D330" t="s">
        <v>115</v>
      </c>
      <c r="E330" t="s">
        <v>41</v>
      </c>
      <c r="F330">
        <v>24300</v>
      </c>
      <c r="G330">
        <v>24140</v>
      </c>
      <c r="I330" s="23">
        <v>24140</v>
      </c>
      <c r="J330" s="23">
        <v>61200</v>
      </c>
      <c r="K330" s="23">
        <v>36900</v>
      </c>
    </row>
    <row r="331" spans="1:11" x14ac:dyDescent="0.3">
      <c r="A331" s="28">
        <v>45425</v>
      </c>
      <c r="B331">
        <v>0.5</v>
      </c>
      <c r="C331" t="s">
        <v>76</v>
      </c>
      <c r="D331" t="s">
        <v>109</v>
      </c>
      <c r="E331" t="s">
        <v>41</v>
      </c>
      <c r="F331">
        <v>25650</v>
      </c>
      <c r="I331" s="23">
        <v>0</v>
      </c>
      <c r="J331" s="23">
        <v>61150</v>
      </c>
      <c r="K331" s="23">
        <v>35500</v>
      </c>
    </row>
    <row r="332" spans="1:11" x14ac:dyDescent="0.3">
      <c r="A332" s="28">
        <v>45425</v>
      </c>
      <c r="B332">
        <v>1</v>
      </c>
      <c r="C332" t="s">
        <v>76</v>
      </c>
      <c r="D332" t="s">
        <v>109</v>
      </c>
      <c r="E332" t="s">
        <v>41</v>
      </c>
      <c r="F332">
        <v>21900</v>
      </c>
      <c r="I332" s="67">
        <v>0</v>
      </c>
      <c r="J332" s="23">
        <v>56400</v>
      </c>
      <c r="K332" s="23">
        <v>34500</v>
      </c>
    </row>
    <row r="333" spans="1:11" x14ac:dyDescent="0.3">
      <c r="A333" s="28">
        <v>45425</v>
      </c>
      <c r="B333">
        <v>2.1</v>
      </c>
      <c r="C333" t="s">
        <v>76</v>
      </c>
      <c r="D333" t="s">
        <v>81</v>
      </c>
      <c r="E333" t="s">
        <v>41</v>
      </c>
      <c r="F333">
        <v>25000</v>
      </c>
      <c r="G333">
        <v>24740</v>
      </c>
      <c r="I333" s="23">
        <v>24740</v>
      </c>
      <c r="J333" s="23">
        <v>63400</v>
      </c>
      <c r="K333" s="23">
        <v>38400</v>
      </c>
    </row>
    <row r="334" spans="1:11" x14ac:dyDescent="0.3">
      <c r="A334" s="28">
        <v>45425</v>
      </c>
      <c r="B334">
        <v>3</v>
      </c>
      <c r="C334" t="s">
        <v>76</v>
      </c>
      <c r="D334" t="s">
        <v>96</v>
      </c>
      <c r="E334" t="s">
        <v>41</v>
      </c>
      <c r="F334">
        <v>24700</v>
      </c>
      <c r="G334">
        <v>24420</v>
      </c>
      <c r="I334" s="23">
        <v>24420</v>
      </c>
      <c r="J334" s="23">
        <v>62700</v>
      </c>
      <c r="K334" s="23">
        <v>38000</v>
      </c>
    </row>
    <row r="335" spans="1:11" x14ac:dyDescent="0.3">
      <c r="A335" s="28">
        <v>45425</v>
      </c>
      <c r="B335">
        <v>6.1</v>
      </c>
      <c r="C335" t="s">
        <v>76</v>
      </c>
      <c r="D335" t="s">
        <v>82</v>
      </c>
      <c r="E335" t="s">
        <v>41</v>
      </c>
      <c r="F335">
        <v>26550</v>
      </c>
      <c r="G335">
        <v>26340</v>
      </c>
      <c r="I335" s="67">
        <v>26340</v>
      </c>
      <c r="J335" s="23">
        <v>64600</v>
      </c>
      <c r="K335" s="23">
        <v>38050</v>
      </c>
    </row>
    <row r="336" spans="1:11" x14ac:dyDescent="0.3">
      <c r="A336" s="28">
        <v>45425</v>
      </c>
      <c r="B336">
        <v>7</v>
      </c>
      <c r="C336" t="s">
        <v>76</v>
      </c>
      <c r="D336" t="s">
        <v>83</v>
      </c>
      <c r="E336" t="s">
        <v>41</v>
      </c>
      <c r="F336">
        <v>24750</v>
      </c>
      <c r="G336">
        <v>24560</v>
      </c>
      <c r="I336" s="23">
        <v>24560</v>
      </c>
      <c r="J336" s="23">
        <v>63300</v>
      </c>
      <c r="K336" s="23">
        <v>38550</v>
      </c>
    </row>
    <row r="337" spans="1:11" x14ac:dyDescent="0.3">
      <c r="A337" s="28">
        <v>45425</v>
      </c>
      <c r="B337">
        <v>10</v>
      </c>
      <c r="C337" t="s">
        <v>76</v>
      </c>
      <c r="D337" t="s">
        <v>115</v>
      </c>
      <c r="E337" t="s">
        <v>41</v>
      </c>
      <c r="F337">
        <v>22950</v>
      </c>
      <c r="G337">
        <v>24280</v>
      </c>
      <c r="I337" s="23">
        <v>24280</v>
      </c>
      <c r="J337" s="23">
        <v>59600</v>
      </c>
      <c r="K337" s="23">
        <v>36650</v>
      </c>
    </row>
    <row r="338" spans="1:11" x14ac:dyDescent="0.3">
      <c r="A338" s="28">
        <v>45425</v>
      </c>
      <c r="B338">
        <v>10.199999999999999</v>
      </c>
      <c r="C338" t="s">
        <v>76</v>
      </c>
      <c r="D338" t="s">
        <v>81</v>
      </c>
      <c r="E338" t="s">
        <v>41</v>
      </c>
      <c r="F338">
        <v>24250</v>
      </c>
      <c r="I338" s="67">
        <v>0</v>
      </c>
      <c r="J338" s="23">
        <v>62500</v>
      </c>
      <c r="K338" s="23">
        <v>38250</v>
      </c>
    </row>
    <row r="339" spans="1:11" x14ac:dyDescent="0.3">
      <c r="A339" s="28">
        <v>45425</v>
      </c>
      <c r="B339">
        <v>11</v>
      </c>
      <c r="C339" t="s">
        <v>76</v>
      </c>
      <c r="D339" t="s">
        <v>83</v>
      </c>
      <c r="E339" t="s">
        <v>41</v>
      </c>
      <c r="F339">
        <v>26550</v>
      </c>
      <c r="I339" s="23">
        <v>0</v>
      </c>
      <c r="J339" s="23">
        <v>64900</v>
      </c>
      <c r="K339" s="23">
        <v>38350</v>
      </c>
    </row>
    <row r="340" spans="1:11" x14ac:dyDescent="0.3">
      <c r="A340" s="28">
        <v>45425</v>
      </c>
      <c r="B340">
        <v>12.3</v>
      </c>
      <c r="C340" t="s">
        <v>76</v>
      </c>
      <c r="D340" t="s">
        <v>96</v>
      </c>
      <c r="E340" t="s">
        <v>41</v>
      </c>
      <c r="F340">
        <v>25100</v>
      </c>
      <c r="G340">
        <v>24960</v>
      </c>
      <c r="I340" s="23">
        <v>24960</v>
      </c>
      <c r="J340" s="23">
        <v>62900</v>
      </c>
      <c r="K340" s="23">
        <v>37800</v>
      </c>
    </row>
    <row r="341" spans="1:11" x14ac:dyDescent="0.3">
      <c r="A341" s="28">
        <v>45425</v>
      </c>
      <c r="B341">
        <v>14.2</v>
      </c>
      <c r="C341" t="s">
        <v>76</v>
      </c>
      <c r="D341" t="s">
        <v>77</v>
      </c>
      <c r="E341" t="s">
        <v>41</v>
      </c>
      <c r="F341">
        <v>21950</v>
      </c>
      <c r="G341">
        <v>21760</v>
      </c>
      <c r="I341" s="23">
        <v>21760</v>
      </c>
      <c r="J341" s="23">
        <v>59350</v>
      </c>
      <c r="K341" s="23">
        <v>37400</v>
      </c>
    </row>
    <row r="342" spans="1:11" x14ac:dyDescent="0.3">
      <c r="A342" s="28">
        <v>45425</v>
      </c>
      <c r="B342">
        <v>14.3</v>
      </c>
      <c r="C342" t="s">
        <v>76</v>
      </c>
      <c r="D342" t="s">
        <v>137</v>
      </c>
      <c r="E342" t="s">
        <v>41</v>
      </c>
      <c r="F342">
        <v>20350</v>
      </c>
      <c r="G342">
        <v>20100</v>
      </c>
      <c r="I342" s="23">
        <v>20100</v>
      </c>
      <c r="J342" s="23">
        <v>57200</v>
      </c>
      <c r="K342" s="23">
        <v>36850</v>
      </c>
    </row>
    <row r="343" spans="1:11" x14ac:dyDescent="0.3">
      <c r="A343" s="28">
        <v>45425</v>
      </c>
      <c r="B343">
        <v>15.3</v>
      </c>
      <c r="C343" t="s">
        <v>76</v>
      </c>
      <c r="D343" t="s">
        <v>115</v>
      </c>
      <c r="E343" t="s">
        <v>41</v>
      </c>
      <c r="F343">
        <v>23400</v>
      </c>
      <c r="I343" s="23">
        <v>0</v>
      </c>
      <c r="J343" s="23">
        <v>60550</v>
      </c>
      <c r="K343" s="23">
        <v>37150</v>
      </c>
    </row>
    <row r="344" spans="1:11" x14ac:dyDescent="0.3">
      <c r="A344" s="28">
        <v>45425</v>
      </c>
      <c r="B344">
        <v>17.399999999999999</v>
      </c>
      <c r="C344" t="s">
        <v>76</v>
      </c>
      <c r="D344" t="s">
        <v>96</v>
      </c>
      <c r="E344" t="s">
        <v>41</v>
      </c>
      <c r="F344">
        <v>22400</v>
      </c>
      <c r="I344" s="67">
        <v>0</v>
      </c>
      <c r="J344" s="23">
        <v>60100</v>
      </c>
      <c r="K344" s="23">
        <v>37700</v>
      </c>
    </row>
    <row r="345" spans="1:11" x14ac:dyDescent="0.3">
      <c r="A345" s="28">
        <v>45425</v>
      </c>
      <c r="B345">
        <v>18</v>
      </c>
      <c r="C345" t="s">
        <v>76</v>
      </c>
      <c r="D345" t="s">
        <v>78</v>
      </c>
      <c r="E345" t="s">
        <v>41</v>
      </c>
      <c r="F345">
        <v>24050</v>
      </c>
      <c r="G345">
        <v>23920</v>
      </c>
      <c r="I345" s="67">
        <v>23920</v>
      </c>
      <c r="J345" s="23">
        <v>58150</v>
      </c>
      <c r="K345" s="23">
        <v>34100</v>
      </c>
    </row>
    <row r="346" spans="1:11" x14ac:dyDescent="0.3">
      <c r="A346" s="28">
        <v>45425</v>
      </c>
      <c r="B346">
        <v>18.3</v>
      </c>
      <c r="C346" t="s">
        <v>76</v>
      </c>
      <c r="D346" t="s">
        <v>138</v>
      </c>
      <c r="E346" t="s">
        <v>41</v>
      </c>
      <c r="F346">
        <v>19750</v>
      </c>
      <c r="G346">
        <v>19560</v>
      </c>
      <c r="I346" s="23">
        <v>19560</v>
      </c>
      <c r="J346" s="23">
        <v>53050</v>
      </c>
      <c r="K346" s="23">
        <v>33300</v>
      </c>
    </row>
    <row r="347" spans="1:11" x14ac:dyDescent="0.3">
      <c r="A347" s="28">
        <v>45425</v>
      </c>
      <c r="B347">
        <v>23</v>
      </c>
      <c r="C347" t="s">
        <v>76</v>
      </c>
      <c r="D347" t="s">
        <v>78</v>
      </c>
      <c r="E347" t="s">
        <v>41</v>
      </c>
      <c r="F347">
        <v>19150</v>
      </c>
      <c r="I347" s="23">
        <v>0</v>
      </c>
      <c r="J347" s="23">
        <v>52400</v>
      </c>
      <c r="K347" s="23">
        <v>33250</v>
      </c>
    </row>
    <row r="348" spans="1:11" x14ac:dyDescent="0.3">
      <c r="A348" s="28">
        <v>45426</v>
      </c>
      <c r="B348">
        <v>0</v>
      </c>
      <c r="C348" t="s">
        <v>76</v>
      </c>
      <c r="D348" t="s">
        <v>82</v>
      </c>
      <c r="E348" t="s">
        <v>41</v>
      </c>
      <c r="F348">
        <v>22100</v>
      </c>
      <c r="I348" s="23">
        <v>0</v>
      </c>
      <c r="J348" s="23">
        <v>59800</v>
      </c>
      <c r="K348" s="23">
        <v>37700</v>
      </c>
    </row>
    <row r="349" spans="1:11" x14ac:dyDescent="0.3">
      <c r="A349" s="28">
        <v>45426</v>
      </c>
      <c r="B349">
        <v>5.3</v>
      </c>
      <c r="C349" t="s">
        <v>76</v>
      </c>
      <c r="D349" t="s">
        <v>80</v>
      </c>
      <c r="E349" t="s">
        <v>41</v>
      </c>
      <c r="F349">
        <v>23650</v>
      </c>
      <c r="I349" s="23">
        <v>0</v>
      </c>
      <c r="J349" s="23">
        <v>58900</v>
      </c>
      <c r="K349" s="23">
        <v>35250</v>
      </c>
    </row>
    <row r="350" spans="1:11" x14ac:dyDescent="0.3">
      <c r="A350" s="28">
        <v>45426</v>
      </c>
      <c r="B350">
        <v>6</v>
      </c>
      <c r="C350" t="s">
        <v>76</v>
      </c>
      <c r="D350" t="s">
        <v>77</v>
      </c>
      <c r="E350" t="s">
        <v>41</v>
      </c>
      <c r="F350">
        <v>23250</v>
      </c>
      <c r="I350" s="23">
        <v>0</v>
      </c>
      <c r="J350" s="23">
        <v>61400</v>
      </c>
      <c r="K350" s="23">
        <v>38150</v>
      </c>
    </row>
    <row r="351" spans="1:11" x14ac:dyDescent="0.3">
      <c r="A351" s="28">
        <v>45426</v>
      </c>
      <c r="B351">
        <v>6.1</v>
      </c>
      <c r="C351" t="s">
        <v>76</v>
      </c>
      <c r="D351" t="s">
        <v>77</v>
      </c>
      <c r="E351" t="s">
        <v>41</v>
      </c>
      <c r="F351">
        <v>21850</v>
      </c>
      <c r="I351" s="67">
        <v>0</v>
      </c>
      <c r="J351" s="23">
        <v>59450</v>
      </c>
      <c r="K351" s="23">
        <v>37600</v>
      </c>
    </row>
    <row r="352" spans="1:11" x14ac:dyDescent="0.3">
      <c r="A352" s="28">
        <v>45426</v>
      </c>
      <c r="B352">
        <v>11.2</v>
      </c>
      <c r="C352" t="s">
        <v>76</v>
      </c>
      <c r="D352" t="s">
        <v>80</v>
      </c>
      <c r="E352" t="s">
        <v>41</v>
      </c>
      <c r="F352">
        <v>18950</v>
      </c>
      <c r="I352" s="23">
        <v>0</v>
      </c>
      <c r="J352" s="23">
        <v>54050</v>
      </c>
      <c r="K352" s="23">
        <v>35100</v>
      </c>
    </row>
    <row r="353" spans="1:11" x14ac:dyDescent="0.3">
      <c r="A353" s="28">
        <v>45426</v>
      </c>
      <c r="B353">
        <v>12.2</v>
      </c>
      <c r="C353" t="s">
        <v>76</v>
      </c>
      <c r="D353" t="s">
        <v>77</v>
      </c>
      <c r="E353" t="s">
        <v>41</v>
      </c>
      <c r="F353">
        <v>24900</v>
      </c>
      <c r="I353" s="67">
        <v>0</v>
      </c>
      <c r="J353" s="23">
        <v>62850</v>
      </c>
      <c r="K353" s="23">
        <v>37950</v>
      </c>
    </row>
    <row r="354" spans="1:11" x14ac:dyDescent="0.3">
      <c r="A354" s="28">
        <v>45426</v>
      </c>
      <c r="B354">
        <v>12.4</v>
      </c>
      <c r="C354" t="s">
        <v>76</v>
      </c>
      <c r="D354" t="s">
        <v>77</v>
      </c>
      <c r="E354" t="s">
        <v>41</v>
      </c>
      <c r="F354">
        <v>21350</v>
      </c>
      <c r="I354" s="23">
        <v>0</v>
      </c>
      <c r="J354" s="23">
        <v>58700</v>
      </c>
      <c r="K354" s="23">
        <v>37350</v>
      </c>
    </row>
    <row r="355" spans="1:11" x14ac:dyDescent="0.3">
      <c r="A355" s="28">
        <v>45426</v>
      </c>
      <c r="B355">
        <v>15.1</v>
      </c>
      <c r="C355" t="s">
        <v>76</v>
      </c>
      <c r="D355" t="s">
        <v>80</v>
      </c>
      <c r="E355" t="s">
        <v>41</v>
      </c>
      <c r="F355">
        <v>26100</v>
      </c>
      <c r="I355" s="23">
        <v>0</v>
      </c>
      <c r="J355" s="23">
        <v>61050</v>
      </c>
      <c r="K355" s="23">
        <v>34950</v>
      </c>
    </row>
    <row r="356" spans="1:11" x14ac:dyDescent="0.3">
      <c r="A356" s="28">
        <v>45426</v>
      </c>
      <c r="B356">
        <v>17.2</v>
      </c>
      <c r="C356" t="s">
        <v>76</v>
      </c>
      <c r="D356" t="s">
        <v>77</v>
      </c>
      <c r="E356" t="s">
        <v>41</v>
      </c>
      <c r="F356">
        <v>25250</v>
      </c>
      <c r="I356" s="67">
        <v>0</v>
      </c>
      <c r="J356" s="23">
        <v>63000</v>
      </c>
      <c r="K356" s="23">
        <v>37750</v>
      </c>
    </row>
    <row r="357" spans="1:11" x14ac:dyDescent="0.3">
      <c r="A357" s="28">
        <v>45426</v>
      </c>
      <c r="B357">
        <v>17.399999999999999</v>
      </c>
      <c r="C357" t="s">
        <v>76</v>
      </c>
      <c r="D357" t="s">
        <v>82</v>
      </c>
      <c r="E357" t="s">
        <v>41</v>
      </c>
      <c r="F357">
        <v>24750</v>
      </c>
      <c r="I357" s="23">
        <v>0</v>
      </c>
      <c r="J357" s="23">
        <v>62550</v>
      </c>
      <c r="K357" s="23">
        <v>37800</v>
      </c>
    </row>
    <row r="358" spans="1:11" x14ac:dyDescent="0.3">
      <c r="A358" s="28">
        <v>45426</v>
      </c>
      <c r="B358">
        <v>17.399999999999999</v>
      </c>
      <c r="C358" t="s">
        <v>76</v>
      </c>
      <c r="D358" t="s">
        <v>78</v>
      </c>
      <c r="E358" t="s">
        <v>41</v>
      </c>
      <c r="F358">
        <v>22600</v>
      </c>
      <c r="I358" s="23">
        <v>0</v>
      </c>
      <c r="J358" s="23">
        <v>56450</v>
      </c>
      <c r="K358" s="23">
        <v>33850</v>
      </c>
    </row>
    <row r="359" spans="1:11" x14ac:dyDescent="0.3">
      <c r="A359" s="28">
        <v>45426</v>
      </c>
      <c r="B359">
        <v>17.5</v>
      </c>
      <c r="C359" t="s">
        <v>76</v>
      </c>
      <c r="D359" t="s">
        <v>77</v>
      </c>
      <c r="E359" t="s">
        <v>41</v>
      </c>
      <c r="F359">
        <v>19150</v>
      </c>
      <c r="I359" s="23">
        <v>0</v>
      </c>
      <c r="J359" s="23">
        <v>56350</v>
      </c>
      <c r="K359" s="23">
        <v>37200</v>
      </c>
    </row>
    <row r="360" spans="1:11" x14ac:dyDescent="0.3">
      <c r="A360" s="28">
        <v>45426</v>
      </c>
      <c r="B360">
        <v>21.3</v>
      </c>
      <c r="C360" t="s">
        <v>76</v>
      </c>
      <c r="D360" t="s">
        <v>82</v>
      </c>
      <c r="E360" t="s">
        <v>41</v>
      </c>
      <c r="F360">
        <v>32200</v>
      </c>
      <c r="I360" s="23">
        <v>0</v>
      </c>
      <c r="J360" s="23">
        <v>69900</v>
      </c>
      <c r="K360" s="23">
        <v>37700</v>
      </c>
    </row>
    <row r="361" spans="1:11" x14ac:dyDescent="0.3">
      <c r="A361" s="28">
        <v>45426</v>
      </c>
      <c r="B361">
        <v>21.3</v>
      </c>
      <c r="C361" t="s">
        <v>76</v>
      </c>
      <c r="D361" t="s">
        <v>78</v>
      </c>
      <c r="E361" t="s">
        <v>41</v>
      </c>
      <c r="F361">
        <v>22450</v>
      </c>
      <c r="I361" s="67">
        <v>0</v>
      </c>
      <c r="J361" s="23">
        <v>56800</v>
      </c>
      <c r="K361" s="23">
        <v>34350</v>
      </c>
    </row>
    <row r="362" spans="1:11" x14ac:dyDescent="0.3">
      <c r="A362" s="28">
        <v>45426</v>
      </c>
      <c r="B362">
        <v>22</v>
      </c>
      <c r="C362" t="s">
        <v>76</v>
      </c>
      <c r="D362" t="s">
        <v>78</v>
      </c>
      <c r="E362" t="s">
        <v>41</v>
      </c>
      <c r="F362">
        <v>21900</v>
      </c>
      <c r="I362" s="67">
        <v>0</v>
      </c>
      <c r="J362" s="23">
        <v>55500</v>
      </c>
      <c r="K362" s="23">
        <v>33600</v>
      </c>
    </row>
    <row r="363" spans="1:11" x14ac:dyDescent="0.3">
      <c r="A363" s="28">
        <v>45426</v>
      </c>
      <c r="B363">
        <v>22.2</v>
      </c>
      <c r="C363" t="s">
        <v>76</v>
      </c>
      <c r="D363" t="s">
        <v>80</v>
      </c>
      <c r="E363" t="s">
        <v>41</v>
      </c>
      <c r="F363">
        <v>23950</v>
      </c>
      <c r="I363" s="67">
        <v>0</v>
      </c>
      <c r="J363" s="23">
        <v>59150</v>
      </c>
      <c r="K363" s="23">
        <v>35200</v>
      </c>
    </row>
    <row r="368" spans="1:11" x14ac:dyDescent="0.3">
      <c r="I368" s="67"/>
    </row>
    <row r="372" spans="9:9" x14ac:dyDescent="0.3">
      <c r="I372" s="67"/>
    </row>
    <row r="375" spans="9:9" x14ac:dyDescent="0.3">
      <c r="I375" s="67"/>
    </row>
    <row r="387" spans="9:9" x14ac:dyDescent="0.3">
      <c r="I387" s="67"/>
    </row>
    <row r="389" spans="9:9" x14ac:dyDescent="0.3">
      <c r="I389" s="67"/>
    </row>
    <row r="399" spans="9:9" x14ac:dyDescent="0.3">
      <c r="I399" s="67"/>
    </row>
    <row r="407" spans="9:9" x14ac:dyDescent="0.3">
      <c r="I407" s="67"/>
    </row>
    <row r="414" spans="9:9" x14ac:dyDescent="0.3">
      <c r="I414" s="67"/>
    </row>
    <row r="421" spans="9:9" x14ac:dyDescent="0.3">
      <c r="I421" s="67"/>
    </row>
    <row r="424" spans="9:9" x14ac:dyDescent="0.3">
      <c r="I424" s="67"/>
    </row>
    <row r="427" spans="9:9" x14ac:dyDescent="0.3">
      <c r="I427" s="67"/>
    </row>
    <row r="430" spans="9:9" x14ac:dyDescent="0.3">
      <c r="I430" s="67"/>
    </row>
    <row r="431" spans="9:9" x14ac:dyDescent="0.3">
      <c r="I431" s="67"/>
    </row>
    <row r="437" spans="9:9" x14ac:dyDescent="0.3">
      <c r="I437" s="67"/>
    </row>
    <row r="440" spans="9:9" x14ac:dyDescent="0.3">
      <c r="I440" s="67"/>
    </row>
    <row r="446" spans="9:9" x14ac:dyDescent="0.3">
      <c r="I446" s="67"/>
    </row>
    <row r="449" spans="9:9" x14ac:dyDescent="0.3">
      <c r="I449" s="67"/>
    </row>
  </sheetData>
  <autoFilter ref="A1:N585" xr:uid="{00000000-0001-0000-0600-000000000000}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8"/>
  <dimension ref="A1"/>
  <sheetViews>
    <sheetView topLeftCell="A7" zoomScale="85" zoomScaleNormal="85" workbookViewId="0">
      <selection activeCell="K49" sqref="K49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3901-BB61-40B2-8926-4AB54C73F9B8}">
  <sheetPr codeName="Лист9"/>
  <dimension ref="A1:B15"/>
  <sheetViews>
    <sheetView tabSelected="1" workbookViewId="0">
      <selection activeCell="A15" sqref="A1:A15"/>
    </sheetView>
  </sheetViews>
  <sheetFormatPr defaultRowHeight="14.4" x14ac:dyDescent="0.3"/>
  <cols>
    <col min="1" max="1" width="40.5546875" bestFit="1" customWidth="1"/>
    <col min="2" max="2" width="10.109375" bestFit="1" customWidth="1"/>
  </cols>
  <sheetData>
    <row r="1" spans="1:2" x14ac:dyDescent="0.3">
      <c r="A1" t="str">
        <f ca="1">"Гамма "&amp;TEXT($B$1,"ДД.ММ.ГГГГ")</f>
        <v>Гамма 14.05.2024</v>
      </c>
      <c r="B1" s="28">
        <f ca="1">TODAY()-1</f>
        <v>45426</v>
      </c>
    </row>
    <row r="3" spans="1:2" x14ac:dyDescent="0.3">
      <c r="A3" t="str">
        <f ca="1">"Ввоз - "&amp;TEXT((SUMIF(Ввоз!$A:$A,$B$1,Ввоз!$E:$E))/1000,"0,00")</f>
        <v>Ввоз - 519,40</v>
      </c>
    </row>
    <row r="4" spans="1:2" x14ac:dyDescent="0.3">
      <c r="A4" t="str">
        <f ca="1">"Вывоз - "&amp;TEXT((SUMIF(Вывоз!$A:$A,$B$1,Вывоз!$F:$F))/1000,"0,00")</f>
        <v>Вывоз - 374,40</v>
      </c>
    </row>
    <row r="6" spans="1:2" x14ac:dyDescent="0.3">
      <c r="A6" t="str">
        <f ca="1">"Кол-во рейсов ввоз - "&amp;COUNTIF(Ввоз!$A:$A,$B$1)</f>
        <v>Кол-во рейсов ввоз - 100</v>
      </c>
    </row>
    <row r="7" spans="1:2" x14ac:dyDescent="0.3">
      <c r="A7" t="str">
        <f ca="1">"Кол-во рейсов вывоз - "&amp;COUNTIF(Вывоз!$A:$A,$B$1)</f>
        <v>Кол-во рейсов вывоз - 16</v>
      </c>
    </row>
    <row r="9" spans="1:2" x14ac:dyDescent="0.3">
      <c r="A9" t="str">
        <f>"Среднесуточный ввоз - "&amp;ROUND('Сводная Ввоз'!$F$1,2)</f>
        <v>Среднесуточный ввоз - 576,04</v>
      </c>
    </row>
    <row r="10" spans="1:2" x14ac:dyDescent="0.3">
      <c r="A10" t="str">
        <f>"Среднесуточный вывоз - "&amp;ROUND('Сводная Вывоз'!F1,2)</f>
        <v>Среднесуточный вывоз - 601,16</v>
      </c>
    </row>
    <row r="12" spans="1:2" x14ac:dyDescent="0.3">
      <c r="A12" t="str">
        <f>"Среднесуточное кол-во рейсов (Ввоз) - "&amp;'Сводная Ввоз'!$F$2</f>
        <v>Среднесуточное кол-во рейсов (Ввоз) - 105</v>
      </c>
    </row>
    <row r="13" spans="1:2" x14ac:dyDescent="0.3">
      <c r="A13" t="str">
        <f>"Среднесуточное кол-во рейсов (Вывоз) - "&amp;'Сводная Вывоз'!$F$2</f>
        <v>Среднесуточное кол-во рейсов (Вывоз) - 26</v>
      </c>
    </row>
    <row r="15" spans="1:2" x14ac:dyDescent="0.3">
      <c r="A15" t="str">
        <f ca="1">"Предварительный остаток - "&amp;ROUND(VLOOKUP(B1,БТС!A4:K34,11),2)</f>
        <v>Предварительный остаток - 1584,75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БТС</vt:lpstr>
      <vt:lpstr>Сводная Ввоз</vt:lpstr>
      <vt:lpstr>Сводная Вывоз</vt:lpstr>
      <vt:lpstr>Кол-во рейсов ввоз</vt:lpstr>
      <vt:lpstr>Кол-во рейсов вывоз</vt:lpstr>
      <vt:lpstr>Ввоз</vt:lpstr>
      <vt:lpstr>Вывоз</vt:lpstr>
      <vt:lpstr>Графики</vt:lpstr>
      <vt:lpstr>Общие 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Egor Ivanov</cp:lastModifiedBy>
  <dcterms:created xsi:type="dcterms:W3CDTF">2015-06-05T18:19:34Z</dcterms:created>
  <dcterms:modified xsi:type="dcterms:W3CDTF">2024-05-15T10:09:26Z</dcterms:modified>
</cp:coreProperties>
</file>