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/>
  <xr:revisionPtr revIDLastSave="0" documentId="13_ncr:1_{BD28E514-F9B4-432C-A2F7-7701E7E6E625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Парнас" sheetId="1" r:id="rId1"/>
    <sheet name="Сводная Ввоз" sheetId="109" r:id="rId2"/>
    <sheet name="Сводная Вывоз" sheetId="110" r:id="rId3"/>
    <sheet name="Кол-во рейсов ввоз" sheetId="111" state="hidden" r:id="rId4"/>
    <sheet name="Кол-во рейсов вывоз" sheetId="112" state="hidden" r:id="rId5"/>
    <sheet name="Ввоз" sheetId="2" r:id="rId6"/>
    <sheet name="Вывоз" sheetId="3" r:id="rId7"/>
    <sheet name="Графики" sheetId="6" r:id="rId8"/>
    <sheet name="Общие данные" sheetId="113" r:id="rId9"/>
  </sheets>
  <definedNames>
    <definedName name="_xlnm._FilterDatabase" localSheetId="5" hidden="1">Ввоз!$A$1:$J$1462</definedName>
    <definedName name="_xlnm._FilterDatabase" localSheetId="6" hidden="1">Вывоз!$A$1:$H$121</definedName>
    <definedName name="Срез_Номер_авто">#N/A</definedName>
    <definedName name="Срез_ТС">#N/A</definedName>
  </definedNames>
  <calcPr calcId="191029" concurrentManualCount="6"/>
  <pivotCaches>
    <pivotCache cacheId="0" r:id="rId10"/>
    <pivotCache cacheId="1" r:id="rId11"/>
  </pivotCaches>
  <extLst>
    <ext xmlns:x14="http://schemas.microsoft.com/office/spreadsheetml/2009/9/main" uri="{876F7934-8845-4945-9796-88D515C7AA90}">
      <x14:pivotCaches>
        <pivotCache cacheId="2" r:id="rId12"/>
        <pivotCache cacheId="3" r:id="rId13"/>
      </x14:pivotCaches>
    </ext>
    <ext xmlns:x14="http://schemas.microsoft.com/office/spreadsheetml/2009/9/main" uri="{BBE1A952-AA13-448e-AADC-164F8A28A991}">
      <x14:slicerCaches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59" i="2" l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12" i="110" l="1"/>
  <c r="K10" i="110" l="1"/>
  <c r="L10" i="110"/>
  <c r="M10" i="110"/>
  <c r="L12" i="110"/>
  <c r="M12" i="110"/>
  <c r="I7" i="110"/>
  <c r="O7" i="110"/>
  <c r="P7" i="110"/>
  <c r="Q7" i="110"/>
  <c r="I8" i="110"/>
  <c r="K8" i="110"/>
  <c r="L8" i="110"/>
  <c r="M8" i="110"/>
  <c r="I9" i="110"/>
  <c r="O9" i="110"/>
  <c r="P9" i="110"/>
  <c r="Q9" i="110"/>
  <c r="I10" i="110"/>
  <c r="I11" i="110"/>
  <c r="O11" i="110"/>
  <c r="P11" i="110"/>
  <c r="Q11" i="110"/>
  <c r="I12" i="110"/>
  <c r="I13" i="110"/>
  <c r="O13" i="110"/>
  <c r="P13" i="110"/>
  <c r="Q13" i="110"/>
  <c r="I14" i="110"/>
  <c r="K14" i="110"/>
  <c r="L14" i="110"/>
  <c r="M14" i="110"/>
  <c r="I15" i="110"/>
  <c r="O15" i="110"/>
  <c r="P15" i="110"/>
  <c r="Q15" i="110"/>
  <c r="I16" i="110"/>
  <c r="K16" i="110"/>
  <c r="L16" i="110"/>
  <c r="M16" i="110"/>
  <c r="I17" i="110"/>
  <c r="O17" i="110"/>
  <c r="P17" i="110"/>
  <c r="Q17" i="110"/>
  <c r="I18" i="110"/>
  <c r="K18" i="110"/>
  <c r="L18" i="110"/>
  <c r="M18" i="110"/>
  <c r="I19" i="110"/>
  <c r="O19" i="110"/>
  <c r="P19" i="110"/>
  <c r="Q19" i="110"/>
  <c r="I20" i="110"/>
  <c r="K20" i="110"/>
  <c r="L20" i="110"/>
  <c r="M20" i="110"/>
  <c r="N10" i="110" l="1"/>
  <c r="P10" i="110" s="1"/>
  <c r="N12" i="110"/>
  <c r="N16" i="110"/>
  <c r="Q16" i="110" s="1"/>
  <c r="N14" i="110"/>
  <c r="O14" i="110" s="1"/>
  <c r="N20" i="110"/>
  <c r="Q20" i="110" s="1"/>
  <c r="N18" i="110"/>
  <c r="O18" i="110" s="1"/>
  <c r="N8" i="110"/>
  <c r="Q8" i="110" s="1"/>
  <c r="I3" i="110"/>
  <c r="I4" i="110"/>
  <c r="I5" i="110"/>
  <c r="I6" i="110"/>
  <c r="I21" i="110"/>
  <c r="I22" i="110"/>
  <c r="I23" i="110"/>
  <c r="I24" i="110"/>
  <c r="I25" i="110"/>
  <c r="I26" i="110"/>
  <c r="I27" i="110"/>
  <c r="I28" i="110"/>
  <c r="I29" i="110"/>
  <c r="I30" i="110"/>
  <c r="I31" i="110"/>
  <c r="I32" i="110"/>
  <c r="Q63" i="110"/>
  <c r="P63" i="110"/>
  <c r="O63" i="110"/>
  <c r="Q61" i="110"/>
  <c r="P61" i="110"/>
  <c r="O61" i="110"/>
  <c r="Q59" i="110"/>
  <c r="P59" i="110"/>
  <c r="O59" i="110"/>
  <c r="Q57" i="110"/>
  <c r="P57" i="110"/>
  <c r="O57" i="110"/>
  <c r="Q55" i="110"/>
  <c r="P55" i="110"/>
  <c r="O55" i="110"/>
  <c r="Q53" i="110"/>
  <c r="P53" i="110"/>
  <c r="O53" i="110"/>
  <c r="Q51" i="110"/>
  <c r="P51" i="110"/>
  <c r="O51" i="110"/>
  <c r="Q49" i="110"/>
  <c r="P49" i="110"/>
  <c r="O49" i="110"/>
  <c r="Q47" i="110"/>
  <c r="P47" i="110"/>
  <c r="O47" i="110"/>
  <c r="Q45" i="110"/>
  <c r="P45" i="110"/>
  <c r="O45" i="110"/>
  <c r="Q43" i="110"/>
  <c r="P43" i="110"/>
  <c r="O43" i="110"/>
  <c r="Q41" i="110"/>
  <c r="P41" i="110"/>
  <c r="O41" i="110"/>
  <c r="Q39" i="110"/>
  <c r="P39" i="110"/>
  <c r="O39" i="110"/>
  <c r="Q37" i="110"/>
  <c r="P37" i="110"/>
  <c r="O37" i="110"/>
  <c r="Q35" i="110"/>
  <c r="P35" i="110"/>
  <c r="O35" i="110"/>
  <c r="Q33" i="110"/>
  <c r="P33" i="110"/>
  <c r="O33" i="110"/>
  <c r="R34" i="110"/>
  <c r="M34" i="110" s="1"/>
  <c r="R33" i="110"/>
  <c r="I33" i="110" s="1"/>
  <c r="B3" i="109"/>
  <c r="C7" i="1" s="1"/>
  <c r="C3" i="109"/>
  <c r="B4" i="109"/>
  <c r="C4" i="109"/>
  <c r="B5" i="109"/>
  <c r="C5" i="109"/>
  <c r="B6" i="109"/>
  <c r="J11" i="110" s="1"/>
  <c r="C6" i="109"/>
  <c r="B7" i="109"/>
  <c r="C7" i="109"/>
  <c r="B8" i="109"/>
  <c r="C8" i="109"/>
  <c r="B9" i="109"/>
  <c r="C9" i="109"/>
  <c r="B10" i="109"/>
  <c r="C10" i="109"/>
  <c r="B11" i="109"/>
  <c r="C15" i="1" s="1"/>
  <c r="C11" i="109"/>
  <c r="B12" i="109"/>
  <c r="C16" i="1" s="1"/>
  <c r="C12" i="109"/>
  <c r="B13" i="109"/>
  <c r="C17" i="1" s="1"/>
  <c r="C13" i="109"/>
  <c r="B14" i="109"/>
  <c r="C18" i="1" s="1"/>
  <c r="C14" i="109"/>
  <c r="B15" i="109"/>
  <c r="C19" i="1" s="1"/>
  <c r="C15" i="109"/>
  <c r="B16" i="109"/>
  <c r="C20" i="1" s="1"/>
  <c r="C16" i="109"/>
  <c r="B17" i="109"/>
  <c r="C21" i="1" s="1"/>
  <c r="C17" i="109"/>
  <c r="B18" i="109"/>
  <c r="C22" i="1" s="1"/>
  <c r="C18" i="109"/>
  <c r="B19" i="109"/>
  <c r="C23" i="1" s="1"/>
  <c r="C19" i="109"/>
  <c r="B20" i="109"/>
  <c r="C24" i="1" s="1"/>
  <c r="C20" i="109"/>
  <c r="B21" i="109"/>
  <c r="C25" i="1" s="1"/>
  <c r="C21" i="109"/>
  <c r="B22" i="109"/>
  <c r="C26" i="1" s="1"/>
  <c r="C22" i="109"/>
  <c r="B23" i="109"/>
  <c r="C27" i="1" s="1"/>
  <c r="C23" i="109"/>
  <c r="B24" i="109"/>
  <c r="C28" i="1" s="1"/>
  <c r="C24" i="109"/>
  <c r="B25" i="109"/>
  <c r="C29" i="1" s="1"/>
  <c r="C25" i="109"/>
  <c r="B26" i="109"/>
  <c r="C30" i="1" s="1"/>
  <c r="C26" i="109"/>
  <c r="B27" i="109"/>
  <c r="C31" i="1" s="1"/>
  <c r="C27" i="109"/>
  <c r="C32" i="1"/>
  <c r="C28" i="109"/>
  <c r="C33" i="1"/>
  <c r="C29" i="109"/>
  <c r="C34" i="1"/>
  <c r="C30" i="109"/>
  <c r="B31" i="109"/>
  <c r="C35" i="1" s="1"/>
  <c r="C31" i="109"/>
  <c r="B32" i="109"/>
  <c r="C36" i="1" s="1"/>
  <c r="C32" i="109"/>
  <c r="B3" i="110"/>
  <c r="F7" i="1" s="1"/>
  <c r="C3" i="110"/>
  <c r="B4" i="110"/>
  <c r="F8" i="1" s="1"/>
  <c r="C4" i="110"/>
  <c r="B5" i="110"/>
  <c r="F9" i="1" s="1"/>
  <c r="C5" i="110"/>
  <c r="B6" i="110"/>
  <c r="F10" i="1" s="1"/>
  <c r="C6" i="110"/>
  <c r="B7" i="110"/>
  <c r="F11" i="1" s="1"/>
  <c r="C7" i="110"/>
  <c r="B8" i="110"/>
  <c r="F12" i="1" s="1"/>
  <c r="C8" i="110"/>
  <c r="B9" i="110"/>
  <c r="F13" i="1" s="1"/>
  <c r="C9" i="110"/>
  <c r="B10" i="110"/>
  <c r="F14" i="1" s="1"/>
  <c r="C10" i="110"/>
  <c r="B11" i="110"/>
  <c r="F15" i="1" s="1"/>
  <c r="C11" i="110"/>
  <c r="B12" i="110"/>
  <c r="F16" i="1" s="1"/>
  <c r="C12" i="110"/>
  <c r="B13" i="110"/>
  <c r="F17" i="1" s="1"/>
  <c r="C13" i="110"/>
  <c r="B14" i="110"/>
  <c r="F18" i="1" s="1"/>
  <c r="C14" i="110"/>
  <c r="B15" i="110"/>
  <c r="F19" i="1" s="1"/>
  <c r="C15" i="110"/>
  <c r="B16" i="110"/>
  <c r="F20" i="1" s="1"/>
  <c r="C16" i="110"/>
  <c r="B17" i="110"/>
  <c r="F21" i="1" s="1"/>
  <c r="C17" i="110"/>
  <c r="B18" i="110"/>
  <c r="F22" i="1" s="1"/>
  <c r="C18" i="110"/>
  <c r="B19" i="110"/>
  <c r="F23" i="1" s="1"/>
  <c r="C19" i="110"/>
  <c r="B20" i="110"/>
  <c r="F24" i="1" s="1"/>
  <c r="C20" i="110"/>
  <c r="B21" i="110"/>
  <c r="F25" i="1" s="1"/>
  <c r="C21" i="110"/>
  <c r="B22" i="110"/>
  <c r="F26" i="1" s="1"/>
  <c r="C22" i="110"/>
  <c r="B23" i="110"/>
  <c r="F27" i="1" s="1"/>
  <c r="C23" i="110"/>
  <c r="B24" i="110"/>
  <c r="F28" i="1" s="1"/>
  <c r="C24" i="110"/>
  <c r="B25" i="110"/>
  <c r="F29" i="1" s="1"/>
  <c r="C25" i="110"/>
  <c r="B26" i="110"/>
  <c r="F30" i="1" s="1"/>
  <c r="C26" i="110"/>
  <c r="B27" i="110"/>
  <c r="F31" i="1" s="1"/>
  <c r="C27" i="110"/>
  <c r="F32" i="1"/>
  <c r="C28" i="110"/>
  <c r="F33" i="1"/>
  <c r="C29" i="110"/>
  <c r="F34" i="1"/>
  <c r="C30" i="110"/>
  <c r="B31" i="110"/>
  <c r="F35" i="1" s="1"/>
  <c r="C31" i="110"/>
  <c r="B32" i="110"/>
  <c r="F36" i="1" s="1"/>
  <c r="C32" i="110"/>
  <c r="B2" i="110"/>
  <c r="C2" i="110"/>
  <c r="F6" i="1" l="1"/>
  <c r="F1" i="110"/>
  <c r="F2" i="110"/>
  <c r="O16" i="110"/>
  <c r="P16" i="110"/>
  <c r="O20" i="110"/>
  <c r="P20" i="110"/>
  <c r="O8" i="110"/>
  <c r="Q10" i="110"/>
  <c r="O10" i="110"/>
  <c r="Q14" i="110"/>
  <c r="P18" i="110"/>
  <c r="P14" i="110"/>
  <c r="Q18" i="110"/>
  <c r="C13" i="1"/>
  <c r="J17" i="110"/>
  <c r="C10" i="1"/>
  <c r="C12" i="1"/>
  <c r="J15" i="110"/>
  <c r="C9" i="1"/>
  <c r="C14" i="1"/>
  <c r="J19" i="110"/>
  <c r="C11" i="1"/>
  <c r="J13" i="110"/>
  <c r="C8" i="1"/>
  <c r="J7" i="110"/>
  <c r="P8" i="110"/>
  <c r="P12" i="110"/>
  <c r="Q12" i="110"/>
  <c r="O12" i="110"/>
  <c r="I34" i="110"/>
  <c r="J33" i="110"/>
  <c r="R35" i="110"/>
  <c r="I35" i="110" s="1"/>
  <c r="R36" i="110"/>
  <c r="I36" i="110" s="1"/>
  <c r="K34" i="110"/>
  <c r="L34" i="110"/>
  <c r="R37" i="110" l="1"/>
  <c r="I37" i="110" s="1"/>
  <c r="N34" i="110"/>
  <c r="Q34" i="110" s="1"/>
  <c r="M36" i="110"/>
  <c r="L36" i="110"/>
  <c r="K36" i="110"/>
  <c r="R38" i="110"/>
  <c r="I38" i="110" s="1"/>
  <c r="J37" i="110"/>
  <c r="J35" i="110"/>
  <c r="R40" i="110"/>
  <c r="I40" i="110" s="1"/>
  <c r="R39" i="110"/>
  <c r="I39" i="110" s="1"/>
  <c r="O34" i="110" l="1"/>
  <c r="P34" i="110"/>
  <c r="M40" i="110"/>
  <c r="L40" i="110"/>
  <c r="K40" i="110"/>
  <c r="M38" i="110"/>
  <c r="L38" i="110"/>
  <c r="K38" i="110"/>
  <c r="J39" i="110"/>
  <c r="N36" i="110"/>
  <c r="O36" i="110" s="1"/>
  <c r="R42" i="110"/>
  <c r="I42" i="110" s="1"/>
  <c r="R41" i="110"/>
  <c r="I41" i="110" s="1"/>
  <c r="N38" i="110" l="1"/>
  <c r="Q38" i="110" s="1"/>
  <c r="M42" i="110"/>
  <c r="L42" i="110"/>
  <c r="K42" i="110"/>
  <c r="Q36" i="110"/>
  <c r="P36" i="110"/>
  <c r="J41" i="110"/>
  <c r="N40" i="110"/>
  <c r="O40" i="110" s="1"/>
  <c r="R44" i="110"/>
  <c r="I44" i="110" s="1"/>
  <c r="R43" i="110"/>
  <c r="I43" i="110" s="1"/>
  <c r="P38" i="110" l="1"/>
  <c r="O38" i="110"/>
  <c r="Q40" i="110"/>
  <c r="N42" i="110"/>
  <c r="Q42" i="110" s="1"/>
  <c r="J43" i="110"/>
  <c r="M44" i="110"/>
  <c r="L44" i="110"/>
  <c r="K44" i="110"/>
  <c r="P40" i="110"/>
  <c r="R46" i="110"/>
  <c r="I46" i="110" s="1"/>
  <c r="R45" i="110"/>
  <c r="I45" i="110" s="1"/>
  <c r="O42" i="110" l="1"/>
  <c r="J45" i="110"/>
  <c r="M46" i="110"/>
  <c r="L46" i="110"/>
  <c r="K46" i="110"/>
  <c r="N44" i="110"/>
  <c r="O44" i="110" s="1"/>
  <c r="P42" i="110"/>
  <c r="R48" i="110"/>
  <c r="I48" i="110" s="1"/>
  <c r="R47" i="110"/>
  <c r="I47" i="110" s="1"/>
  <c r="Q44" i="110" l="1"/>
  <c r="P44" i="110"/>
  <c r="N46" i="110"/>
  <c r="O46" i="110" s="1"/>
  <c r="J47" i="110"/>
  <c r="M48" i="110"/>
  <c r="L48" i="110"/>
  <c r="K48" i="110"/>
  <c r="R50" i="110"/>
  <c r="I50" i="110" s="1"/>
  <c r="R49" i="110"/>
  <c r="I49" i="110" s="1"/>
  <c r="Q46" i="110" l="1"/>
  <c r="P46" i="110"/>
  <c r="N48" i="110"/>
  <c r="O48" i="110" s="1"/>
  <c r="J49" i="110"/>
  <c r="M50" i="110"/>
  <c r="L50" i="110"/>
  <c r="K50" i="110"/>
  <c r="R52" i="110"/>
  <c r="I52" i="110" s="1"/>
  <c r="R51" i="110"/>
  <c r="I51" i="110" s="1"/>
  <c r="P48" i="110" l="1"/>
  <c r="Q48" i="110"/>
  <c r="J51" i="110"/>
  <c r="M52" i="110"/>
  <c r="L52" i="110"/>
  <c r="K52" i="110"/>
  <c r="N50" i="110"/>
  <c r="Q50" i="110" s="1"/>
  <c r="R54" i="110"/>
  <c r="I54" i="110" s="1"/>
  <c r="R53" i="110"/>
  <c r="I53" i="110" s="1"/>
  <c r="O50" i="110" l="1"/>
  <c r="J53" i="110"/>
  <c r="M54" i="110"/>
  <c r="L54" i="110"/>
  <c r="K54" i="110"/>
  <c r="N52" i="110"/>
  <c r="P52" i="110" s="1"/>
  <c r="P50" i="110"/>
  <c r="R56" i="110"/>
  <c r="I56" i="110" s="1"/>
  <c r="R55" i="110"/>
  <c r="I55" i="110" s="1"/>
  <c r="O52" i="110" l="1"/>
  <c r="M56" i="110"/>
  <c r="L56" i="110"/>
  <c r="K56" i="110"/>
  <c r="J55" i="110"/>
  <c r="N54" i="110"/>
  <c r="O54" i="110" s="1"/>
  <c r="Q52" i="110"/>
  <c r="R58" i="110"/>
  <c r="I58" i="110" s="1"/>
  <c r="R57" i="110"/>
  <c r="I57" i="110" s="1"/>
  <c r="N56" i="110" l="1"/>
  <c r="O56" i="110" s="1"/>
  <c r="Q54" i="110"/>
  <c r="J57" i="110"/>
  <c r="P54" i="110"/>
  <c r="M58" i="110"/>
  <c r="L58" i="110"/>
  <c r="K58" i="110"/>
  <c r="R60" i="110"/>
  <c r="I60" i="110" s="1"/>
  <c r="R59" i="110"/>
  <c r="I59" i="110" s="1"/>
  <c r="P56" i="110" l="1"/>
  <c r="Q56" i="110"/>
  <c r="J59" i="110"/>
  <c r="M60" i="110"/>
  <c r="L60" i="110"/>
  <c r="K60" i="110"/>
  <c r="N58" i="110"/>
  <c r="P58" i="110" s="1"/>
  <c r="R62" i="110"/>
  <c r="I62" i="110" s="1"/>
  <c r="R61" i="110"/>
  <c r="I61" i="110" s="1"/>
  <c r="O58" i="110" l="1"/>
  <c r="Q58" i="110"/>
  <c r="M62" i="110"/>
  <c r="L62" i="110"/>
  <c r="K62" i="110"/>
  <c r="N60" i="110"/>
  <c r="P60" i="110" s="1"/>
  <c r="J61" i="110"/>
  <c r="R64" i="110"/>
  <c r="I64" i="110" s="1"/>
  <c r="R63" i="110"/>
  <c r="I63" i="110" s="1"/>
  <c r="Q60" i="110" l="1"/>
  <c r="O60" i="110"/>
  <c r="N62" i="110"/>
  <c r="Q62" i="110" s="1"/>
  <c r="M64" i="110"/>
  <c r="L64" i="110"/>
  <c r="K64" i="110"/>
  <c r="Q31" i="110"/>
  <c r="P31" i="110"/>
  <c r="O31" i="110"/>
  <c r="Q29" i="110"/>
  <c r="P29" i="110"/>
  <c r="O29" i="110"/>
  <c r="Q27" i="110"/>
  <c r="P27" i="110"/>
  <c r="O27" i="110"/>
  <c r="Q25" i="110"/>
  <c r="P25" i="110"/>
  <c r="O25" i="110"/>
  <c r="Q23" i="110"/>
  <c r="P23" i="110"/>
  <c r="O23" i="110"/>
  <c r="Q21" i="110"/>
  <c r="P21" i="110"/>
  <c r="O21" i="110"/>
  <c r="Q5" i="110"/>
  <c r="P5" i="110"/>
  <c r="O5" i="110"/>
  <c r="Q3" i="110"/>
  <c r="P3" i="110"/>
  <c r="O3" i="110"/>
  <c r="M32" i="110"/>
  <c r="M30" i="110"/>
  <c r="M28" i="110"/>
  <c r="M26" i="110"/>
  <c r="M24" i="110"/>
  <c r="M22" i="110"/>
  <c r="M6" i="110"/>
  <c r="M4" i="110"/>
  <c r="L32" i="110"/>
  <c r="L30" i="110"/>
  <c r="L28" i="110"/>
  <c r="L26" i="110"/>
  <c r="L24" i="110"/>
  <c r="L22" i="110"/>
  <c r="L6" i="110"/>
  <c r="L4" i="110"/>
  <c r="J31" i="110"/>
  <c r="J29" i="110"/>
  <c r="J27" i="110"/>
  <c r="J25" i="110"/>
  <c r="J23" i="110"/>
  <c r="J21" i="110"/>
  <c r="J5" i="110"/>
  <c r="K32" i="110"/>
  <c r="K30" i="110"/>
  <c r="K28" i="110"/>
  <c r="K26" i="110"/>
  <c r="K24" i="110"/>
  <c r="K22" i="110"/>
  <c r="K6" i="110"/>
  <c r="K4" i="110"/>
  <c r="C33" i="110"/>
  <c r="B33" i="110"/>
  <c r="F37" i="1" s="1"/>
  <c r="C2" i="109"/>
  <c r="B2" i="109"/>
  <c r="C6" i="1" l="1"/>
  <c r="F1" i="109"/>
  <c r="J63" i="110"/>
  <c r="P62" i="110"/>
  <c r="N32" i="110"/>
  <c r="Q32" i="110" s="1"/>
  <c r="N64" i="110"/>
  <c r="Q64" i="110" s="1"/>
  <c r="O62" i="110"/>
  <c r="J3" i="110"/>
  <c r="N6" i="110"/>
  <c r="P6" i="110" s="1"/>
  <c r="N30" i="110"/>
  <c r="O30" i="110" s="1"/>
  <c r="N22" i="110"/>
  <c r="P22" i="110" s="1"/>
  <c r="N24" i="110"/>
  <c r="O24" i="110" s="1"/>
  <c r="N26" i="110"/>
  <c r="Q26" i="110" s="1"/>
  <c r="N4" i="110"/>
  <c r="Q4" i="110" s="1"/>
  <c r="N28" i="110"/>
  <c r="Q28" i="110" s="1"/>
  <c r="A10" i="113"/>
  <c r="A13" i="113"/>
  <c r="F2" i="109"/>
  <c r="A12" i="113" s="1"/>
  <c r="C37" i="1"/>
  <c r="P32" i="110" l="1"/>
  <c r="O32" i="110"/>
  <c r="O6" i="110"/>
  <c r="Q6" i="110"/>
  <c r="O64" i="110"/>
  <c r="P64" i="110"/>
  <c r="P30" i="110"/>
  <c r="Q30" i="110"/>
  <c r="A9" i="113"/>
  <c r="Q24" i="110"/>
  <c r="P24" i="110"/>
  <c r="P4" i="110"/>
  <c r="P26" i="110"/>
  <c r="O26" i="110"/>
  <c r="O28" i="110"/>
  <c r="Q22" i="110"/>
  <c r="O22" i="110"/>
  <c r="O4" i="110"/>
  <c r="P28" i="110"/>
  <c r="B1" i="113"/>
  <c r="A4" i="113" l="1"/>
  <c r="A3" i="113"/>
  <c r="A1" i="113"/>
  <c r="A6" i="113"/>
  <c r="A7" i="113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7" i="1"/>
  <c r="G8" i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6" i="1"/>
  <c r="D4" i="112" l="1"/>
  <c r="D4" i="111"/>
  <c r="K6" i="1" l="1"/>
  <c r="I36" i="1" l="1"/>
  <c r="E36" i="1"/>
  <c r="H36" i="1"/>
  <c r="K7" i="1" l="1"/>
  <c r="K8" i="1" s="1"/>
  <c r="K9" i="1" s="1"/>
  <c r="K10" i="1" s="1"/>
  <c r="K11" i="1" s="1"/>
  <c r="K12" i="1" s="1"/>
  <c r="K13" i="1" s="1"/>
  <c r="K14" i="1" s="1"/>
  <c r="K15" i="1" s="1"/>
  <c r="K16" i="1" l="1"/>
  <c r="K17" i="1" s="1"/>
  <c r="K18" i="1" l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B42" i="1" s="1"/>
  <c r="E35" i="1"/>
  <c r="H35" i="1"/>
  <c r="I35" i="1"/>
  <c r="A15" i="113" l="1"/>
  <c r="H6" i="1"/>
  <c r="H26" i="1" l="1"/>
  <c r="H15" i="1" l="1"/>
  <c r="I14" i="1"/>
  <c r="I8" i="1" l="1"/>
  <c r="I17" i="1"/>
  <c r="I18" i="1"/>
  <c r="I27" i="1"/>
  <c r="I28" i="1"/>
  <c r="I7" i="1"/>
  <c r="J6" i="1"/>
  <c r="J7" i="1" s="1"/>
  <c r="J8" i="1" s="1"/>
  <c r="I32" i="1" l="1"/>
  <c r="H24" i="1"/>
  <c r="E34" i="1"/>
  <c r="I26" i="1"/>
  <c r="I15" i="1"/>
  <c r="I13" i="1"/>
  <c r="I16" i="1"/>
  <c r="I24" i="1"/>
  <c r="I23" i="1"/>
  <c r="I22" i="1"/>
  <c r="I31" i="1"/>
  <c r="I10" i="1"/>
  <c r="I25" i="1"/>
  <c r="I33" i="1"/>
  <c r="I11" i="1"/>
  <c r="I20" i="1"/>
  <c r="I29" i="1"/>
  <c r="I19" i="1"/>
  <c r="H8" i="1"/>
  <c r="I12" i="1"/>
  <c r="I21" i="1"/>
  <c r="I30" i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E20" i="1"/>
  <c r="I6" i="1"/>
  <c r="H23" i="1"/>
  <c r="H7" i="1"/>
  <c r="E19" i="1"/>
  <c r="E18" i="1"/>
  <c r="H21" i="1"/>
  <c r="E33" i="1"/>
  <c r="E17" i="1"/>
  <c r="H22" i="1"/>
  <c r="E6" i="1"/>
  <c r="I34" i="1"/>
  <c r="H20" i="1"/>
  <c r="E32" i="1"/>
  <c r="E16" i="1"/>
  <c r="H19" i="1"/>
  <c r="E31" i="1"/>
  <c r="E15" i="1"/>
  <c r="H34" i="1"/>
  <c r="H18" i="1"/>
  <c r="E30" i="1"/>
  <c r="E14" i="1"/>
  <c r="H33" i="1"/>
  <c r="H17" i="1"/>
  <c r="E29" i="1"/>
  <c r="E13" i="1"/>
  <c r="H32" i="1"/>
  <c r="H16" i="1"/>
  <c r="E28" i="1"/>
  <c r="E12" i="1"/>
  <c r="H31" i="1"/>
  <c r="E27" i="1"/>
  <c r="E11" i="1"/>
  <c r="H30" i="1"/>
  <c r="H14" i="1"/>
  <c r="E26" i="1"/>
  <c r="E10" i="1"/>
  <c r="H29" i="1"/>
  <c r="H13" i="1"/>
  <c r="E25" i="1"/>
  <c r="E9" i="1"/>
  <c r="H28" i="1"/>
  <c r="H12" i="1"/>
  <c r="E24" i="1"/>
  <c r="E8" i="1"/>
  <c r="H27" i="1"/>
  <c r="H11" i="1"/>
  <c r="E23" i="1"/>
  <c r="E7" i="1"/>
  <c r="H10" i="1"/>
  <c r="E22" i="1"/>
  <c r="H25" i="1"/>
  <c r="E21" i="1"/>
  <c r="B40" i="1"/>
  <c r="H37" i="1" l="1"/>
  <c r="E37" i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B41" i="1"/>
  <c r="J34" i="1" l="1"/>
  <c r="J35" i="1" s="1"/>
  <c r="J36" i="1" s="1"/>
  <c r="J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ТКО - твердные коммунальные отходы</t>
        </r>
      </text>
    </comment>
    <comment ref="D3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Кол-во рейсов согласно заданному числу месяца</t>
        </r>
      </text>
    </comment>
    <comment ref="E3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Ввоз по данным/кол-во рейсов</t>
        </r>
      </text>
    </comment>
    <comment ref="G3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Кол-во рейсов согласно заданному числу месяца
</t>
        </r>
      </text>
    </comment>
    <comment ref="H3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Вывоз по данным/кол-во рейсов</t>
        </r>
      </text>
    </comment>
    <comment ref="I3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Ввоз по данным - вывоз по данным</t>
        </r>
      </text>
    </comment>
    <comment ref="J3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остаток 1 числа + ввоз по данным - вывоз по данным</t>
        </r>
      </text>
    </comment>
    <comment ref="K3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остаток 1 числа + ввоз по данным - вывоз по данным</t>
        </r>
      </text>
    </comment>
    <comment ref="A5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Остаток на конец апреля</t>
        </r>
      </text>
    </comment>
  </commentList>
</comments>
</file>

<file path=xl/sharedStrings.xml><?xml version="1.0" encoding="utf-8"?>
<sst xmlns="http://schemas.openxmlformats.org/spreadsheetml/2006/main" count="6249" uniqueCount="226">
  <si>
    <t>Учет баланса масс в двух вариантах</t>
  </si>
  <si>
    <t>Дата</t>
  </si>
  <si>
    <t>Вид отходов</t>
  </si>
  <si>
    <t>Ввоз по данным</t>
  </si>
  <si>
    <t xml:space="preserve">Кол-во рейсов по </t>
  </si>
  <si>
    <t xml:space="preserve">Средний вес разгрузки по данным </t>
  </si>
  <si>
    <t xml:space="preserve">Вывоз по данным </t>
  </si>
  <si>
    <t xml:space="preserve">Кол-во рейсов по данным </t>
  </si>
  <si>
    <t xml:space="preserve">Средний вес загрузки по </t>
  </si>
  <si>
    <t xml:space="preserve">Баланс масс по данным </t>
  </si>
  <si>
    <t xml:space="preserve">Остаток </t>
  </si>
  <si>
    <t xml:space="preserve">Остаток по данным объекта </t>
  </si>
  <si>
    <t>ТКО</t>
  </si>
  <si>
    <t>Ввоз:</t>
  </si>
  <si>
    <t>Вывоз:</t>
  </si>
  <si>
    <t>Наименование контрагента</t>
  </si>
  <si>
    <t>Склад</t>
  </si>
  <si>
    <t>Получатель</t>
  </si>
  <si>
    <t>Вес полного авто</t>
  </si>
  <si>
    <t>Вес пустого авто</t>
  </si>
  <si>
    <t>Вес груза</t>
  </si>
  <si>
    <t>Тип машины</t>
  </si>
  <si>
    <t>Перевозчик</t>
  </si>
  <si>
    <t>Полигон</t>
  </si>
  <si>
    <t>ТС</t>
  </si>
  <si>
    <t>Посмотреть наглядно:</t>
  </si>
  <si>
    <t>Вес при выезде</t>
  </si>
  <si>
    <t>Вес на полигоне</t>
  </si>
  <si>
    <t>Данные Парнас (ввоз/вывоз)</t>
  </si>
  <si>
    <t>ЭКО ЛЭНД ООО</t>
  </si>
  <si>
    <t>Площадка Парнас</t>
  </si>
  <si>
    <t>ЭКОВАСТ ООО</t>
  </si>
  <si>
    <t>КГО</t>
  </si>
  <si>
    <t>НЭО АО</t>
  </si>
  <si>
    <t>Названия строк</t>
  </si>
  <si>
    <t>Общий итог</t>
  </si>
  <si>
    <t>ГАММА ООО</t>
  </si>
  <si>
    <t>Количество по полю Номер авто</t>
  </si>
  <si>
    <t>Количество по полю ТС</t>
  </si>
  <si>
    <t>Ввоз</t>
  </si>
  <si>
    <t>Вывоз Полигон ТБО</t>
  </si>
  <si>
    <t>Отклонение в тоннах</t>
  </si>
  <si>
    <t>Отклонение в %</t>
  </si>
  <si>
    <t>01.03.2024</t>
  </si>
  <si>
    <t>АЛЬЯНС СЕРВИС ООО</t>
  </si>
  <si>
    <t>*Лепсари Парнас ЭЛЭНД 24</t>
  </si>
  <si>
    <t>02.03.2024</t>
  </si>
  <si>
    <t>ПРОГРЕСС (Поставщик) 4705032640</t>
  </si>
  <si>
    <t>03.03.2024</t>
  </si>
  <si>
    <t>05.03.2024</t>
  </si>
  <si>
    <t>06.03.2024</t>
  </si>
  <si>
    <t>Время</t>
  </si>
  <si>
    <t>Объем</t>
  </si>
  <si>
    <t>04.03.2024</t>
  </si>
  <si>
    <t>07.03.2024</t>
  </si>
  <si>
    <t>08.03.2024</t>
  </si>
  <si>
    <t>09.03.2024</t>
  </si>
  <si>
    <t>10.03.2024</t>
  </si>
  <si>
    <t>11.03.2024</t>
  </si>
  <si>
    <t>Масса</t>
  </si>
  <si>
    <t>Рейсы</t>
  </si>
  <si>
    <t>Итого</t>
  </si>
  <si>
    <t>Среднесуточный ввоз</t>
  </si>
  <si>
    <t>Среднесуточное количество рейсов (ввоз)</t>
  </si>
  <si>
    <t>Среднесуточный вывоз</t>
  </si>
  <si>
    <t>Вывоз Эко Плант</t>
  </si>
  <si>
    <t>Вывоз Новый Свет-Эко</t>
  </si>
  <si>
    <t>Вывоз Итого</t>
  </si>
  <si>
    <t>Номеравто</t>
  </si>
  <si>
    <t>Х942ММ 178</t>
  </si>
  <si>
    <t>Н829РЕ 198</t>
  </si>
  <si>
    <t>К311ТК 198</t>
  </si>
  <si>
    <t>К393РА 763</t>
  </si>
  <si>
    <t>К917НУ 763</t>
  </si>
  <si>
    <t>Р851ОХ 198</t>
  </si>
  <si>
    <t>Н151ОХ 198</t>
  </si>
  <si>
    <t>Н 083 РУ 198</t>
  </si>
  <si>
    <t>Н974ТА 198</t>
  </si>
  <si>
    <t>С721ТЕ 178</t>
  </si>
  <si>
    <t>А200ВР 178</t>
  </si>
  <si>
    <t>К634МО 147</t>
  </si>
  <si>
    <t>В107ХА 147</t>
  </si>
  <si>
    <t>В243РА 147</t>
  </si>
  <si>
    <t>Р113ЕР 198</t>
  </si>
  <si>
    <t>Н481МН 198</t>
  </si>
  <si>
    <t>М 197 ХХ 198</t>
  </si>
  <si>
    <t>Н741ОХ 198</t>
  </si>
  <si>
    <t>С728ТЕ 178</t>
  </si>
  <si>
    <t>К991КМ 53</t>
  </si>
  <si>
    <t>О046ТА 47</t>
  </si>
  <si>
    <t>О545ХК 47</t>
  </si>
  <si>
    <t>Итого за апрель 2024 года</t>
  </si>
  <si>
    <t>Остаток по данным на конец апреля 2024</t>
  </si>
  <si>
    <t>Остаток по данным на конец апреля:</t>
  </si>
  <si>
    <t>Н385НО 198</t>
  </si>
  <si>
    <t>В638ВУ 147</t>
  </si>
  <si>
    <t>М181ХХ 198</t>
  </si>
  <si>
    <t>К 855 РО</t>
  </si>
  <si>
    <t>К484ВР 178</t>
  </si>
  <si>
    <t>Н247МН 198</t>
  </si>
  <si>
    <t>О977ТТ 198</t>
  </si>
  <si>
    <t>В 885 КС 147</t>
  </si>
  <si>
    <t>С 932 КУ 198</t>
  </si>
  <si>
    <t>в090сх 178</t>
  </si>
  <si>
    <t>С723ТЕ 178</t>
  </si>
  <si>
    <t>*ЭкоПлант Парнас ЭЛЭНД 24</t>
  </si>
  <si>
    <t>В848УУ 198</t>
  </si>
  <si>
    <t>К130ОС 147</t>
  </si>
  <si>
    <t>К 143 НР 53</t>
  </si>
  <si>
    <t>А 617 ТО 198</t>
  </si>
  <si>
    <t>13:07</t>
  </si>
  <si>
    <t>К 420 ТК 198</t>
  </si>
  <si>
    <t>08:04</t>
  </si>
  <si>
    <t>В 088 СХ 178</t>
  </si>
  <si>
    <t>В673ЕВ 98</t>
  </si>
  <si>
    <t>С963ОЕ 198</t>
  </si>
  <si>
    <t>01.05.2024</t>
  </si>
  <si>
    <t>19:09</t>
  </si>
  <si>
    <t>15:20</t>
  </si>
  <si>
    <t>11:10</t>
  </si>
  <si>
    <t>05:37</t>
  </si>
  <si>
    <t>Е 696 КМ 198</t>
  </si>
  <si>
    <t>19:11</t>
  </si>
  <si>
    <t>М113ХХ 198</t>
  </si>
  <si>
    <t>С 926 ЕТ 198</t>
  </si>
  <si>
    <t>О744РР 198</t>
  </si>
  <si>
    <t>О812УТ 47</t>
  </si>
  <si>
    <t>Н196РК 198</t>
  </si>
  <si>
    <t>С869ЕТ 198</t>
  </si>
  <si>
    <t>Р719ОН 198</t>
  </si>
  <si>
    <t>ПетроВаст</t>
  </si>
  <si>
    <t>Автомобиль специальный VOLVO FM А 542 АР 147</t>
  </si>
  <si>
    <t>Автомобиль специальный РГ-37 А 844 ЕС 147</t>
  </si>
  <si>
    <t>ЭКОТРАНС ООО (ИНН 7807230206)</t>
  </si>
  <si>
    <t>Р 934 УВ 198</t>
  </si>
  <si>
    <t>В 090 СХ 178</t>
  </si>
  <si>
    <t>в088сх 178</t>
  </si>
  <si>
    <t>Н143ОА 198</t>
  </si>
  <si>
    <t>Н437МН 198</t>
  </si>
  <si>
    <t>02.05.2024</t>
  </si>
  <si>
    <t>03.05.2024</t>
  </si>
  <si>
    <t>18:20</t>
  </si>
  <si>
    <t>08:00</t>
  </si>
  <si>
    <t>08:37</t>
  </si>
  <si>
    <t>05:31</t>
  </si>
  <si>
    <t>10:19</t>
  </si>
  <si>
    <t>Автоуборка ООО</t>
  </si>
  <si>
    <t>В 978 ТМ 178</t>
  </si>
  <si>
    <t>14:20</t>
  </si>
  <si>
    <t>21:36</t>
  </si>
  <si>
    <t>11:20</t>
  </si>
  <si>
    <t>05:45</t>
  </si>
  <si>
    <t>13:10</t>
  </si>
  <si>
    <t>В626ХВ 178</t>
  </si>
  <si>
    <t>С 025 ОА 198</t>
  </si>
  <si>
    <t>М 050 ХХ 198</t>
  </si>
  <si>
    <t>К471ЕВ 53</t>
  </si>
  <si>
    <t>04.05.2024</t>
  </si>
  <si>
    <t>10:33</t>
  </si>
  <si>
    <t>17:27</t>
  </si>
  <si>
    <t>08:13</t>
  </si>
  <si>
    <t>Х 821 РВ 178</t>
  </si>
  <si>
    <t>13:42</t>
  </si>
  <si>
    <t>09:39</t>
  </si>
  <si>
    <t>С 019 ТС 98</t>
  </si>
  <si>
    <t>С 861 РО 198</t>
  </si>
  <si>
    <t>О075УА 198</t>
  </si>
  <si>
    <t>О642УА 47</t>
  </si>
  <si>
    <t>Н867ТХ 178</t>
  </si>
  <si>
    <t>Паркола</t>
  </si>
  <si>
    <t>В622НМ 198</t>
  </si>
  <si>
    <t>Х807ОХ 178</t>
  </si>
  <si>
    <t>06.05.2024</t>
  </si>
  <si>
    <t>09:38</t>
  </si>
  <si>
    <t>18:15</t>
  </si>
  <si>
    <t>С 161 РО 198</t>
  </si>
  <si>
    <t>Р211АУ 198</t>
  </si>
  <si>
    <t>05.05.2024</t>
  </si>
  <si>
    <t>16:06</t>
  </si>
  <si>
    <t>07.05.2024</t>
  </si>
  <si>
    <t>21:53</t>
  </si>
  <si>
    <t>05:55</t>
  </si>
  <si>
    <t>10:15</t>
  </si>
  <si>
    <t>13:40</t>
  </si>
  <si>
    <t>06:00</t>
  </si>
  <si>
    <t>с858ет 198</t>
  </si>
  <si>
    <t>ТБО</t>
  </si>
  <si>
    <t>В594ВЕ 178</t>
  </si>
  <si>
    <t>с025оа 198</t>
  </si>
  <si>
    <t>р851ох 198</t>
  </si>
  <si>
    <t>Н914МЕ 198</t>
  </si>
  <si>
    <t>08.05.2024</t>
  </si>
  <si>
    <t>09.05.2024</t>
  </si>
  <si>
    <t>10.05.2024</t>
  </si>
  <si>
    <t>11.05.2024</t>
  </si>
  <si>
    <t>12.05.2024</t>
  </si>
  <si>
    <t>19:40</t>
  </si>
  <si>
    <t>22:43</t>
  </si>
  <si>
    <t>14:21</t>
  </si>
  <si>
    <t>14:35</t>
  </si>
  <si>
    <t>19:43</t>
  </si>
  <si>
    <t>14:06</t>
  </si>
  <si>
    <t>10:23</t>
  </si>
  <si>
    <t>08:07</t>
  </si>
  <si>
    <t>18:03</t>
  </si>
  <si>
    <t>19:20</t>
  </si>
  <si>
    <t>09:04</t>
  </si>
  <si>
    <t>14:28</t>
  </si>
  <si>
    <t>11:30</t>
  </si>
  <si>
    <t>08:52</t>
  </si>
  <si>
    <t>Скания О 911 РТ 47  АС-20С (63374А)</t>
  </si>
  <si>
    <t>13:17</t>
  </si>
  <si>
    <t>21:20</t>
  </si>
  <si>
    <t>09:29</t>
  </si>
  <si>
    <t>Автомобиль самопогрузчик О 682 СМ 47</t>
  </si>
  <si>
    <t>11:56</t>
  </si>
  <si>
    <t>16:00</t>
  </si>
  <si>
    <t>18:23</t>
  </si>
  <si>
    <t>В 036 ОТ 198</t>
  </si>
  <si>
    <t>13.05.2024</t>
  </si>
  <si>
    <t>21:23</t>
  </si>
  <si>
    <t>11:31</t>
  </si>
  <si>
    <t>СТРОЙТРАНС ООО</t>
  </si>
  <si>
    <t>А 039 НС147</t>
  </si>
  <si>
    <t>В183ЕС 178</t>
  </si>
  <si>
    <t>В866ХК 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</si>
</sst>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12"/>
      <color theme="1"/>
      <name val="Cambri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3">
    <xf numFmtId="0" fontId="0" fillId="0" borderId="0"/>
    <xf numFmtId="0" fontId="8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2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3" fillId="0" borderId="0">
      <alignment horizontal="left"/>
    </xf>
    <xf numFmtId="0" fontId="12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11" fillId="0" borderId="0"/>
    <xf numFmtId="0" fontId="3" fillId="0" borderId="0"/>
    <xf numFmtId="164" fontId="3" fillId="0" borderId="0" applyFont="0" applyFill="0" applyBorder="0" applyAlignment="0" applyProtection="0"/>
    <xf numFmtId="0" fontId="14" fillId="0" borderId="0"/>
    <xf numFmtId="0" fontId="11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14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0" fillId="3" borderId="1" xfId="0" applyFill="1" applyBorder="1"/>
    <xf numFmtId="49" fontId="6" fillId="2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3" fontId="6" fillId="5" borderId="1" xfId="0" applyNumberFormat="1" applyFont="1" applyFill="1" applyBorder="1" applyAlignment="1">
      <alignment horizontal="center" vertical="center" wrapText="1"/>
    </xf>
    <xf numFmtId="14" fontId="7" fillId="6" borderId="1" xfId="0" applyNumberFormat="1" applyFont="1" applyFill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/>
    </xf>
    <xf numFmtId="4" fontId="7" fillId="7" borderId="1" xfId="0" applyNumberFormat="1" applyFont="1" applyFill="1" applyBorder="1" applyAlignment="1">
      <alignment horizontal="center" vertical="center" wrapText="1"/>
    </xf>
    <xf numFmtId="3" fontId="7" fillId="7" borderId="1" xfId="0" applyNumberFormat="1" applyFont="1" applyFill="1" applyBorder="1" applyAlignment="1">
      <alignment horizontal="center" vertical="center" wrapText="1"/>
    </xf>
    <xf numFmtId="4" fontId="0" fillId="7" borderId="1" xfId="0" applyNumberFormat="1" applyFill="1" applyBorder="1" applyAlignment="1">
      <alignment horizontal="center" vertical="center"/>
    </xf>
    <xf numFmtId="4" fontId="7" fillId="6" borderId="1" xfId="0" applyNumberFormat="1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 wrapText="1"/>
    </xf>
    <xf numFmtId="4" fontId="0" fillId="6" borderId="1" xfId="0" applyNumberFormat="1" applyFill="1" applyBorder="1" applyAlignment="1">
      <alignment horizontal="center" vertical="center"/>
    </xf>
    <xf numFmtId="4" fontId="7" fillId="6" borderId="1" xfId="0" applyNumberFormat="1" applyFont="1" applyFill="1" applyBorder="1" applyAlignment="1">
      <alignment horizontal="right" vertical="center" wrapText="1"/>
    </xf>
    <xf numFmtId="14" fontId="4" fillId="4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8" borderId="1" xfId="0" applyNumberFormat="1" applyFill="1" applyBorder="1"/>
    <xf numFmtId="0" fontId="0" fillId="0" borderId="2" xfId="0" applyBorder="1"/>
    <xf numFmtId="4" fontId="0" fillId="0" borderId="0" xfId="0" applyNumberFormat="1"/>
    <xf numFmtId="0" fontId="4" fillId="3" borderId="1" xfId="0" applyFont="1" applyFill="1" applyBorder="1"/>
    <xf numFmtId="4" fontId="4" fillId="3" borderId="1" xfId="0" applyNumberFormat="1" applyFont="1" applyFill="1" applyBorder="1"/>
    <xf numFmtId="3" fontId="6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4" fontId="4" fillId="4" borderId="1" xfId="0" applyNumberFormat="1" applyFont="1" applyFill="1" applyBorder="1" applyAlignment="1">
      <alignment horizontal="center" vertical="center"/>
    </xf>
    <xf numFmtId="4" fontId="6" fillId="4" borderId="1" xfId="0" applyNumberFormat="1" applyFont="1" applyFill="1" applyBorder="1" applyAlignment="1">
      <alignment horizontal="center" vertical="center"/>
    </xf>
    <xf numFmtId="49" fontId="8" fillId="0" borderId="1" xfId="1" applyNumberForma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9" borderId="1" xfId="0" applyFont="1" applyFill="1" applyBorder="1" applyAlignment="1">
      <alignment horizontal="center" wrapText="1"/>
    </xf>
    <xf numFmtId="4" fontId="6" fillId="6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0" fillId="3" borderId="5" xfId="0" applyFill="1" applyBorder="1"/>
    <xf numFmtId="9" fontId="0" fillId="3" borderId="5" xfId="2" applyFont="1" applyFill="1" applyBorder="1"/>
    <xf numFmtId="9" fontId="0" fillId="0" borderId="0" xfId="2" applyFont="1"/>
    <xf numFmtId="14" fontId="0" fillId="3" borderId="1" xfId="0" applyNumberFormat="1" applyFill="1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0" applyNumberFormat="1" applyBorder="1"/>
    <xf numFmtId="0" fontId="4" fillId="3" borderId="1" xfId="0" applyFont="1" applyFill="1" applyBorder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0" fillId="10" borderId="0" xfId="0" applyFill="1"/>
    <xf numFmtId="4" fontId="0" fillId="10" borderId="0" xfId="0" applyNumberFormat="1" applyFill="1"/>
    <xf numFmtId="0" fontId="4" fillId="0" borderId="1" xfId="0" applyFont="1" applyBorder="1"/>
    <xf numFmtId="16" fontId="0" fillId="0" borderId="1" xfId="0" applyNumberFormat="1" applyBorder="1"/>
    <xf numFmtId="9" fontId="0" fillId="0" borderId="1" xfId="0" applyNumberFormat="1" applyBorder="1"/>
    <xf numFmtId="0" fontId="0" fillId="11" borderId="0" xfId="0" applyFill="1"/>
    <xf numFmtId="0" fontId="0" fillId="11" borderId="0" xfId="0" applyFill="1" applyAlignment="1">
      <alignment wrapText="1"/>
    </xf>
    <xf numFmtId="20" fontId="0" fillId="0" borderId="1" xfId="0" applyNumberFormat="1" applyBorder="1"/>
    <xf numFmtId="0" fontId="0" fillId="3" borderId="6" xfId="0" applyFill="1" applyBorder="1"/>
    <xf numFmtId="20" fontId="0" fillId="0" borderId="0" xfId="0" applyNumberFormat="1"/>
    <xf numFmtId="14" fontId="0" fillId="0" borderId="7" xfId="0" applyNumberFormat="1" applyBorder="1"/>
    <xf numFmtId="0" fontId="5" fillId="0" borderId="0" xfId="0" applyFont="1" applyAlignment="1">
      <alignment horizont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" fontId="0" fillId="11" borderId="0" xfId="0" applyNumberFormat="1" applyFill="1"/>
    <xf numFmtId="4" fontId="0" fillId="0" borderId="0" xfId="0" applyNumberFormat="1"/>
  </cellXfs>
  <cellStyles count="203">
    <cellStyle name="Гиперссылка" xfId="1" builtinId="8"/>
    <cellStyle name="Обычный" xfId="0" builtinId="0"/>
    <cellStyle name="Обычный 2" xfId="4" xr:uid="{AD48F5C0-FBD9-4A77-8695-26B3B86411DE}"/>
    <cellStyle name="Обычный 2 2" xfId="9" xr:uid="{5A6477BE-16EB-4299-AECF-432AC06CB6F2}"/>
    <cellStyle name="Обычный 2 2 2" xfId="19" xr:uid="{01B647DE-DE3B-493E-AB8D-8F71CD30DA11}"/>
    <cellStyle name="Обычный 2 3" xfId="8" xr:uid="{24CEFF4E-AA82-40C3-89B1-518CEE97D55F}"/>
    <cellStyle name="Обычный 3" xfId="5" xr:uid="{7CAA0A7E-375D-4B9F-9C07-41D329156B27}"/>
    <cellStyle name="Обычный 3 10" xfId="66" xr:uid="{E12CEDD6-0928-4F02-B81D-54F49925C557}"/>
    <cellStyle name="Обычный 3 10 2" xfId="157" xr:uid="{EFCB79B8-7CAA-4308-AD7C-39203ABFC23F}"/>
    <cellStyle name="Обычный 3 11" xfId="73" xr:uid="{442C7E83-1A0E-4CF2-AA38-0A4534ECA1D0}"/>
    <cellStyle name="Обычный 3 11 2" xfId="164" xr:uid="{5656E369-2F0C-4C6C-831A-A2F21D9DF6F1}"/>
    <cellStyle name="Обычный 3 12" xfId="80" xr:uid="{CD2403ED-622B-474E-B69A-46DE47954028}"/>
    <cellStyle name="Обычный 3 12 2" xfId="171" xr:uid="{62CEA7F2-7FD1-4C97-B2E2-EAD090DFAF03}"/>
    <cellStyle name="Обычный 3 13" xfId="91" xr:uid="{8C413C47-91FE-4D40-BC06-EA7724CB392A}"/>
    <cellStyle name="Обычный 3 13 2" xfId="182" xr:uid="{4C5DCFCE-E61F-4B49-A0F4-F22E5429382F}"/>
    <cellStyle name="Обычный 3 14" xfId="102" xr:uid="{6D04950B-CC22-4182-AF9C-FD7E135D817E}"/>
    <cellStyle name="Обычный 3 15" xfId="193" xr:uid="{5818B82A-C201-415E-AC0A-29589C755C66}"/>
    <cellStyle name="Обычный 3 2" xfId="16" xr:uid="{A7EEC3FC-B1A3-47B5-A17D-FEB6FA4340E1}"/>
    <cellStyle name="Обычный 3 2 10" xfId="78" xr:uid="{89660727-B7C6-44DB-B8C3-9F065DFA1AC0}"/>
    <cellStyle name="Обычный 3 2 10 2" xfId="169" xr:uid="{EFF3EC15-9112-4AC1-9E75-8FE77C60B376}"/>
    <cellStyle name="Обычный 3 2 11" xfId="85" xr:uid="{2C7E9EEA-DC8A-4A1B-BB8D-48BA4204D36A}"/>
    <cellStyle name="Обычный 3 2 11 2" xfId="176" xr:uid="{6CC65254-713E-4178-8C6E-6E106DEE9838}"/>
    <cellStyle name="Обычный 3 2 12" xfId="96" xr:uid="{DE99AA95-04CB-40DA-8AE7-6070F33296DA}"/>
    <cellStyle name="Обычный 3 2 12 2" xfId="187" xr:uid="{C555A74E-12DF-4E8B-99CA-078F80F11E1D}"/>
    <cellStyle name="Обычный 3 2 13" xfId="105" xr:uid="{A9805E73-AFD0-47E6-BE47-A0A5F8510341}"/>
    <cellStyle name="Обычный 3 2 14" xfId="201" xr:uid="{CD97CD8A-DF95-47B5-8F58-28C9920A5E67}"/>
    <cellStyle name="Обычный 3 2 2" xfId="24" xr:uid="{16159B70-DFB1-4DDC-8DCF-63FE39DF65CD}"/>
    <cellStyle name="Обычный 3 2 2 2" xfId="111" xr:uid="{9B1A5EBD-7A4A-4AD9-83F0-930CFFED1A3E}"/>
    <cellStyle name="Обычный 3 2 3" xfId="28" xr:uid="{915E5E2B-CCF3-4336-AAE3-E4D0D37874F5}"/>
    <cellStyle name="Обычный 3 2 3 2" xfId="120" xr:uid="{0C708D4E-8F15-401F-B3C5-D45D354C362B}"/>
    <cellStyle name="Обычный 3 2 4" xfId="36" xr:uid="{4E7CFA18-F9F0-4055-BB4F-1D6D080F1254}"/>
    <cellStyle name="Обычный 3 2 4 2" xfId="127" xr:uid="{9BC5EDEC-D322-468F-8437-E73E621D3D82}"/>
    <cellStyle name="Обычный 3 2 5" xfId="43" xr:uid="{668C9304-494C-4AC4-9816-8F16AAFD8F35}"/>
    <cellStyle name="Обычный 3 2 5 2" xfId="134" xr:uid="{146DE8D5-E2B5-43A5-A346-5ADF36DFF347}"/>
    <cellStyle name="Обычный 3 2 6" xfId="50" xr:uid="{E3A741A2-B238-4917-9E94-7E2DA509F000}"/>
    <cellStyle name="Обычный 3 2 6 2" xfId="141" xr:uid="{2C09C4E2-C7A8-40BD-A729-06BDC6E3CBC6}"/>
    <cellStyle name="Обычный 3 2 7" xfId="57" xr:uid="{CB19A0B5-2FD4-4ED3-A41D-774CB625C268}"/>
    <cellStyle name="Обычный 3 2 7 2" xfId="148" xr:uid="{4C7CE331-5465-49C5-8585-32A35148A837}"/>
    <cellStyle name="Обычный 3 2 8" xfId="64" xr:uid="{D2B9299C-31E8-4A75-8FAA-7110D29C8625}"/>
    <cellStyle name="Обычный 3 2 8 2" xfId="155" xr:uid="{81020FD3-6596-46EC-A605-80C9960FA4C1}"/>
    <cellStyle name="Обычный 3 2 9" xfId="71" xr:uid="{902D3B0C-D6FF-4D1C-98E5-7C304B5DEA6B}"/>
    <cellStyle name="Обычный 3 2 9 2" xfId="162" xr:uid="{8F8E5D7E-06C8-48DB-98C8-9DDA846F4DBC}"/>
    <cellStyle name="Обычный 3 3" xfId="10" xr:uid="{847AE79C-6FC1-4E41-B870-FAA6006EAC46}"/>
    <cellStyle name="Обычный 3 3 2" xfId="89" xr:uid="{B3AA1FB1-32AE-444B-9E17-11FB6BDC7FA8}"/>
    <cellStyle name="Обычный 3 3 2 2" xfId="180" xr:uid="{1552666A-0318-4432-891D-4DBC7B2F0782}"/>
    <cellStyle name="Обычный 3 3 3" xfId="100" xr:uid="{72971B89-08A0-4D80-BFE7-B1B73231EF1A}"/>
    <cellStyle name="Обычный 3 3 3 2" xfId="191" xr:uid="{18A9FF5D-299B-4EEA-B24E-CAE4F204E07D}"/>
    <cellStyle name="Обычный 3 3 4" xfId="108" xr:uid="{F4718D9F-EC61-45F1-9106-A40DF4D07A74}"/>
    <cellStyle name="Обычный 3 3 5" xfId="196" xr:uid="{7194F96D-22EE-4A11-88D6-D8BECEFF0654}"/>
    <cellStyle name="Обычный 3 4" xfId="20" xr:uid="{82A1AF31-9372-4C6A-B71C-09B812698ED4}"/>
    <cellStyle name="Обычный 3 4 2" xfId="115" xr:uid="{52A94379-8B08-4623-8468-0184C0C99DDE}"/>
    <cellStyle name="Обычный 3 5" xfId="31" xr:uid="{7890E407-FA80-41C5-A0A7-129C6461D7BF}"/>
    <cellStyle name="Обычный 3 5 2" xfId="122" xr:uid="{8FE0E473-6CDF-4F5A-AB99-15151534B72B}"/>
    <cellStyle name="Обычный 3 6" xfId="38" xr:uid="{E1B9361B-92BB-48B5-BBA2-F387400F2377}"/>
    <cellStyle name="Обычный 3 6 2" xfId="129" xr:uid="{FE8A79A0-2753-436A-BF2B-3AB88B8B5FCA}"/>
    <cellStyle name="Обычный 3 7" xfId="45" xr:uid="{037F2D4D-371F-42EE-A7BE-DB461751B3BE}"/>
    <cellStyle name="Обычный 3 7 2" xfId="136" xr:uid="{9AEAA46D-FAA0-4DA6-9811-F00A33AF546B}"/>
    <cellStyle name="Обычный 3 8" xfId="52" xr:uid="{07B2D4CD-5EB7-44D4-94EF-AA25161E6173}"/>
    <cellStyle name="Обычный 3 8 2" xfId="143" xr:uid="{A7A9EACE-22DC-49D7-95BB-8E86689A4BC0}"/>
    <cellStyle name="Обычный 3 9" xfId="59" xr:uid="{9B321802-DCB8-4F2D-8F55-9BC5DDDB3EE2}"/>
    <cellStyle name="Обычный 3 9 2" xfId="150" xr:uid="{74D63C9D-0FE2-41C6-93F4-D342F7B4F7AF}"/>
    <cellStyle name="Обычный 4" xfId="7" xr:uid="{FC572A62-B44F-4BC6-A04D-5160446C218E}"/>
    <cellStyle name="Обычный 4 10" xfId="68" xr:uid="{FA2D5B57-9946-4E34-B751-C132BB3FF616}"/>
    <cellStyle name="Обычный 4 10 2" xfId="159" xr:uid="{6E0342AB-DED9-463F-9EDD-0AB5061B0E0A}"/>
    <cellStyle name="Обычный 4 11" xfId="75" xr:uid="{0F251875-45E0-433B-8E30-DC6E806155A5}"/>
    <cellStyle name="Обычный 4 11 2" xfId="166" xr:uid="{9BBE3AB3-51DC-40E7-A094-DA74C213D154}"/>
    <cellStyle name="Обычный 4 12" xfId="82" xr:uid="{CCC06FD7-50B1-4C5B-94BC-96664F1FC31E}"/>
    <cellStyle name="Обычный 4 12 2" xfId="173" xr:uid="{47D82506-9022-49B1-8C13-1484425328F6}"/>
    <cellStyle name="Обычный 4 13" xfId="93" xr:uid="{5325E3DC-2570-4546-BCB2-0875F3FDAF79}"/>
    <cellStyle name="Обычный 4 13 2" xfId="184" xr:uid="{923E5337-6C77-4811-AF11-5F3D373C50AF}"/>
    <cellStyle name="Обычный 4 14" xfId="104" xr:uid="{4779F086-7A52-48AE-AA9E-50DEC5180D39}"/>
    <cellStyle name="Обычный 4 15" xfId="195" xr:uid="{FED2D10E-03F7-4D4C-9A9E-42292F17A75E}"/>
    <cellStyle name="Обычный 4 2" xfId="15" xr:uid="{CCAF6817-6EA0-42A0-AF2F-ABF3E25B5E04}"/>
    <cellStyle name="Обычный 4 2 2" xfId="23" xr:uid="{639C0A0C-78F6-4322-877F-0EBE7BBED817}"/>
    <cellStyle name="Обычный 4 2 2 2" xfId="113" xr:uid="{DC2BDAFE-4D09-45B1-8AF5-1BF661F3E7D5}"/>
    <cellStyle name="Обычный 4 2 3" xfId="3" xr:uid="{5EFDFF3D-29BD-4F2A-B989-01F4AB523FBB}"/>
    <cellStyle name="Обычный 4 2 4" xfId="27" xr:uid="{C85F4F77-C8E3-4349-8940-10FA06F75FAC}"/>
    <cellStyle name="Обычный 4 2 5" xfId="107" xr:uid="{BB21DD1F-B095-4F3C-9943-12E7F62A4CA1}"/>
    <cellStyle name="Обычный 4 3" xfId="12" xr:uid="{BA862D09-D9BC-4284-8EE8-5B7D6FD1BD2F}"/>
    <cellStyle name="Обычный 4 3 2" xfId="110" xr:uid="{A83B6A5F-4EAB-419C-9C3C-C3C11676B852}"/>
    <cellStyle name="Обычный 4 3 3" xfId="198" xr:uid="{EF1C968B-8E07-44BB-AFC4-4AAAEE3D10A5}"/>
    <cellStyle name="Обычный 4 4" xfId="26" xr:uid="{78462D93-7EE9-4DE2-834D-ADCE34730807}"/>
    <cellStyle name="Обычный 4 4 2" xfId="117" xr:uid="{59F538E8-31D9-4FBD-8C02-709DA255F092}"/>
    <cellStyle name="Обычный 4 5" xfId="33" xr:uid="{632AD51F-725A-4073-B29A-8F2ACD183C72}"/>
    <cellStyle name="Обычный 4 5 2" xfId="124" xr:uid="{4A125C48-B344-4A16-B1BC-66ABD44177E5}"/>
    <cellStyle name="Обычный 4 6" xfId="40" xr:uid="{32221D9F-DFBE-4E84-8C95-BA63B6440868}"/>
    <cellStyle name="Обычный 4 6 2" xfId="131" xr:uid="{AEE453D4-B74A-4ACF-B593-DB87D7BE526B}"/>
    <cellStyle name="Обычный 4 7" xfId="47" xr:uid="{544B01C8-3000-4C80-9A65-FD7C29ABF3E6}"/>
    <cellStyle name="Обычный 4 7 2" xfId="138" xr:uid="{3700758B-B0D6-436F-B75E-B7DC4CBBF00B}"/>
    <cellStyle name="Обычный 4 8" xfId="54" xr:uid="{6F46BA32-85D5-420B-B59C-B6E35B366589}"/>
    <cellStyle name="Обычный 4 8 2" xfId="145" xr:uid="{A4CD0A69-AF24-48C9-96EE-1261CDD75D3B}"/>
    <cellStyle name="Обычный 4 9" xfId="61" xr:uid="{C28E9C13-F525-4666-B875-2C349B0123AE}"/>
    <cellStyle name="Обычный 4 9 2" xfId="152" xr:uid="{8A3EE20E-54C4-425F-A485-A9A8D9784BFF}"/>
    <cellStyle name="Обычный 5" xfId="18" xr:uid="{500EE50E-9835-4CB3-B377-702ECCDDD3F2}"/>
    <cellStyle name="Обычный 5 2" xfId="30" xr:uid="{20613E13-7DDC-4360-92BA-23C6FF08405B}"/>
    <cellStyle name="Обычный 5 3" xfId="25" xr:uid="{2DFE4623-B1FF-4F45-95EB-CC1BB5B9F22F}"/>
    <cellStyle name="Обычный 5 4" xfId="114" xr:uid="{04048A14-43DA-48BF-B984-4A851559B19F}"/>
    <cellStyle name="Обычный 6" xfId="13" xr:uid="{82F9A22B-26C3-4870-8710-7A10EE394915}"/>
    <cellStyle name="Обычный 6 10" xfId="94" xr:uid="{7176069B-4752-4362-8132-C29F22C2FBDF}"/>
    <cellStyle name="Обычный 6 10 2" xfId="185" xr:uid="{9D1C044F-A9F0-4638-A17A-FD564B3A1AF8}"/>
    <cellStyle name="Обычный 6 11" xfId="118" xr:uid="{68FDD419-8156-459B-9730-06BD79E10F49}"/>
    <cellStyle name="Обычный 6 12" xfId="199" xr:uid="{1A07E64B-890C-46E7-876E-D066A80466CD}"/>
    <cellStyle name="Обычный 6 2" xfId="34" xr:uid="{748227CF-E85C-4FCB-970A-31EC783A6D5C}"/>
    <cellStyle name="Обычный 6 2 2" xfId="125" xr:uid="{90BD4ED2-9307-4733-835A-241944009868}"/>
    <cellStyle name="Обычный 6 3" xfId="41" xr:uid="{0B7341C3-C448-4940-991E-650C2A5D1253}"/>
    <cellStyle name="Обычный 6 3 2" xfId="132" xr:uid="{4BEEAC96-AC04-496A-8B4E-E17730F3EB00}"/>
    <cellStyle name="Обычный 6 4" xfId="48" xr:uid="{312CE21D-B098-43FD-9A54-00AB55D31DAE}"/>
    <cellStyle name="Обычный 6 4 2" xfId="139" xr:uid="{77C7614A-6FD7-4288-9601-38B9BA66EDD0}"/>
    <cellStyle name="Обычный 6 5" xfId="55" xr:uid="{33A4B089-0F59-493C-943E-78F77A9A856E}"/>
    <cellStyle name="Обычный 6 5 2" xfId="146" xr:uid="{86DDE686-9EFA-4B8D-992C-9913EAB8B148}"/>
    <cellStyle name="Обычный 6 6" xfId="62" xr:uid="{85DC25B1-5D28-4D82-B4DD-04CE440531C0}"/>
    <cellStyle name="Обычный 6 6 2" xfId="153" xr:uid="{32B01785-7EB5-4954-82C9-06DFE85B8711}"/>
    <cellStyle name="Обычный 6 7" xfId="69" xr:uid="{51353C42-E2CB-4051-91BC-6A923451352D}"/>
    <cellStyle name="Обычный 6 7 2" xfId="160" xr:uid="{87D99225-D260-4B6D-91CD-27C4DD4C009A}"/>
    <cellStyle name="Обычный 6 8" xfId="76" xr:uid="{BCD3AAFA-7D63-42BB-AE4E-A7C8F8663C3E}"/>
    <cellStyle name="Обычный 6 8 2" xfId="167" xr:uid="{FF8320A1-E4C2-4E01-97F5-4C2EBB5A089A}"/>
    <cellStyle name="Обычный 6 9" xfId="83" xr:uid="{F5EE1853-80BC-4866-8028-5A3D72ED557B}"/>
    <cellStyle name="Обычный 6 9 2" xfId="174" xr:uid="{FE69604B-CB17-4B9F-B52C-C85B11907B16}"/>
    <cellStyle name="Обычный 7" xfId="87" xr:uid="{408E981A-9DFC-4384-940A-87B8C5222677}"/>
    <cellStyle name="Обычный 7 2" xfId="98" xr:uid="{986B741E-9A59-4F8E-A80F-6F47CB7B4051}"/>
    <cellStyle name="Обычный 7 2 2" xfId="189" xr:uid="{98A61BC3-2493-45BB-8C7E-90F9D8C4BFB1}"/>
    <cellStyle name="Обычный 7 3" xfId="178" xr:uid="{94DD263F-EEF7-46AF-9991-F74C7936017D}"/>
    <cellStyle name="Процентный" xfId="2" builtinId="5"/>
    <cellStyle name="Финансовый 2" xfId="6" xr:uid="{FEC10541-8C17-4885-9DEB-20FFCF7B4BD3}"/>
    <cellStyle name="Финансовый 2 10" xfId="67" xr:uid="{443A686D-D4A9-4C70-8CBA-9E27E386C28F}"/>
    <cellStyle name="Финансовый 2 10 2" xfId="158" xr:uid="{93D88E06-6AF1-4F47-9343-438B5EC8B9C5}"/>
    <cellStyle name="Финансовый 2 11" xfId="74" xr:uid="{7FB75AC4-C2B0-4C31-AE92-1FD9E22DF16A}"/>
    <cellStyle name="Финансовый 2 11 2" xfId="165" xr:uid="{8EE81A5F-72EE-4A8D-B34D-932D5CD9C6ED}"/>
    <cellStyle name="Финансовый 2 12" xfId="81" xr:uid="{96D7067A-300D-4D2B-80C4-56BABFAFC069}"/>
    <cellStyle name="Финансовый 2 12 2" xfId="172" xr:uid="{36D2C038-8FDA-455A-AB57-252495679D31}"/>
    <cellStyle name="Финансовый 2 13" xfId="92" xr:uid="{A31BA48D-9984-4A04-BE87-3F6DE19B71CE}"/>
    <cellStyle name="Финансовый 2 13 2" xfId="183" xr:uid="{9F924E6B-568A-4D98-A01C-4985395BA7BC}"/>
    <cellStyle name="Финансовый 2 14" xfId="103" xr:uid="{5217BF32-3B1A-43FF-B944-2A1E01A9853C}"/>
    <cellStyle name="Финансовый 2 15" xfId="194" xr:uid="{8A8F5C91-9B81-498F-B84D-C39D9B81CE8B}"/>
    <cellStyle name="Финансовый 2 2" xfId="17" xr:uid="{C76544D3-C3EC-4036-8B7F-959CB205F25D}"/>
    <cellStyle name="Финансовый 2 2 10" xfId="79" xr:uid="{DDBF22FF-7000-4887-A8FF-9E2D9875926B}"/>
    <cellStyle name="Финансовый 2 2 10 2" xfId="170" xr:uid="{F904986B-E072-4115-9925-BB9965669846}"/>
    <cellStyle name="Финансовый 2 2 11" xfId="86" xr:uid="{C0F7DA5B-FA1E-43A3-8E95-937E1C46EB5F}"/>
    <cellStyle name="Финансовый 2 2 11 2" xfId="177" xr:uid="{2368E439-218B-438F-ABBB-F20BEC0DBDBA}"/>
    <cellStyle name="Финансовый 2 2 12" xfId="97" xr:uid="{95B9BD72-6000-4582-8832-86FD1B29CD2A}"/>
    <cellStyle name="Финансовый 2 2 12 2" xfId="188" xr:uid="{FED33124-5F8D-4DCC-934B-DB5E9848175D}"/>
    <cellStyle name="Финансовый 2 2 13" xfId="106" xr:uid="{48DBC83A-4ABA-438B-93D3-09025FB380F8}"/>
    <cellStyle name="Финансовый 2 2 14" xfId="202" xr:uid="{BA74B163-AA1B-4EA2-96FA-FF7E793B3DDE}"/>
    <cellStyle name="Финансовый 2 2 2" xfId="21" xr:uid="{CF32E4A9-F1E6-4333-9793-479D0800EC8F}"/>
    <cellStyle name="Финансовый 2 2 2 2" xfId="112" xr:uid="{C3554B90-4EEA-48F5-89F0-5C827F1AA534}"/>
    <cellStyle name="Финансовый 2 2 3" xfId="29" xr:uid="{080A96D9-0DBE-425B-B4E9-B1F283A56A9A}"/>
    <cellStyle name="Финансовый 2 2 3 2" xfId="121" xr:uid="{8C200B3A-647E-4BFA-8BB6-1384CE3B4E96}"/>
    <cellStyle name="Финансовый 2 2 4" xfId="37" xr:uid="{51F8FB15-DD5E-40C3-AE6E-C6588AABF304}"/>
    <cellStyle name="Финансовый 2 2 4 2" xfId="128" xr:uid="{CD442634-BF1F-4E92-82B5-A25EB46C5FAF}"/>
    <cellStyle name="Финансовый 2 2 5" xfId="44" xr:uid="{5272CFF3-67F6-4F68-BF2F-0CF0FFF373DF}"/>
    <cellStyle name="Финансовый 2 2 5 2" xfId="135" xr:uid="{F46ED4ED-6B8B-4A49-AC3C-04D7096187A8}"/>
    <cellStyle name="Финансовый 2 2 6" xfId="51" xr:uid="{7BB84BC4-73F6-4383-B8CB-E72F71AFA487}"/>
    <cellStyle name="Финансовый 2 2 6 2" xfId="142" xr:uid="{6E9D56B3-C836-4D84-B066-10C48E1AE132}"/>
    <cellStyle name="Финансовый 2 2 7" xfId="58" xr:uid="{88C9A346-95FB-4C17-BB99-F8DCF10A4829}"/>
    <cellStyle name="Финансовый 2 2 7 2" xfId="149" xr:uid="{766D75EA-7BC4-4A17-854E-6DAD236CB6F0}"/>
    <cellStyle name="Финансовый 2 2 8" xfId="65" xr:uid="{0B94854A-84EF-4F8D-9BFB-C821F19CF48F}"/>
    <cellStyle name="Финансовый 2 2 8 2" xfId="156" xr:uid="{F09ADBC3-C86F-4A10-947D-DB481BD7C571}"/>
    <cellStyle name="Финансовый 2 2 9" xfId="72" xr:uid="{98D9BF3A-BD90-4492-8BC2-88588DEF2BF5}"/>
    <cellStyle name="Финансовый 2 2 9 2" xfId="163" xr:uid="{49705E45-9437-43E1-B7CE-569A7436CD94}"/>
    <cellStyle name="Финансовый 2 3" xfId="11" xr:uid="{CD8F8568-D79A-4619-B3D0-7629F680C1BC}"/>
    <cellStyle name="Финансовый 2 3 2" xfId="90" xr:uid="{EBBC1289-A0E1-41EB-8CB1-395320AB854F}"/>
    <cellStyle name="Финансовый 2 3 2 2" xfId="181" xr:uid="{0777D0A5-7E5A-401C-9C06-6F0F99D7C5FE}"/>
    <cellStyle name="Финансовый 2 3 3" xfId="101" xr:uid="{B699DF78-B2F2-4663-A5F5-864D69D06448}"/>
    <cellStyle name="Финансовый 2 3 3 2" xfId="192" xr:uid="{A51EF893-971D-4796-8837-E4277D9719C0}"/>
    <cellStyle name="Финансовый 2 3 4" xfId="109" xr:uid="{15E2CFDF-4DDA-44BA-81C4-7F3CED3C1078}"/>
    <cellStyle name="Финансовый 2 3 5" xfId="197" xr:uid="{D2F1F145-4D2D-43AA-8D13-EFAD1DD01A04}"/>
    <cellStyle name="Финансовый 2 4" xfId="22" xr:uid="{A9D4EEE3-9FDF-4C33-B54F-A4C8DD363127}"/>
    <cellStyle name="Финансовый 2 4 2" xfId="116" xr:uid="{11CED729-78AA-454A-B558-91641698652E}"/>
    <cellStyle name="Финансовый 2 5" xfId="32" xr:uid="{B1751F62-4F5E-4E5D-8708-717F4CC14CFE}"/>
    <cellStyle name="Финансовый 2 5 2" xfId="123" xr:uid="{6C286A0D-9D91-48F9-BA3C-24723F954240}"/>
    <cellStyle name="Финансовый 2 6" xfId="39" xr:uid="{FD26AD34-180E-4DD0-9DF0-CFA2A8D870A3}"/>
    <cellStyle name="Финансовый 2 6 2" xfId="130" xr:uid="{FAA268FF-FDEE-454F-97FD-BF8287EBC5D1}"/>
    <cellStyle name="Финансовый 2 7" xfId="46" xr:uid="{1B4FC530-B36B-40D1-B3A3-158CE06C7BF1}"/>
    <cellStyle name="Финансовый 2 7 2" xfId="137" xr:uid="{BDB76175-EB03-42B6-BE09-2888CF6CA5F2}"/>
    <cellStyle name="Финансовый 2 8" xfId="53" xr:uid="{E6305047-9FEE-4797-ACD9-E71234DD3964}"/>
    <cellStyle name="Финансовый 2 8 2" xfId="144" xr:uid="{CCD2B6DA-B41C-412E-A3EA-A69356EC6274}"/>
    <cellStyle name="Финансовый 2 9" xfId="60" xr:uid="{E433A84D-DD35-4612-ACA3-2F08F437AB25}"/>
    <cellStyle name="Финансовый 2 9 2" xfId="151" xr:uid="{5203CC61-D930-421B-8217-5165DE4243F6}"/>
    <cellStyle name="Финансовый 3" xfId="14" xr:uid="{F38C0D62-8D3F-431A-ACF0-669881F57743}"/>
    <cellStyle name="Финансовый 3 10" xfId="95" xr:uid="{A7F27025-4346-4785-9A12-90563BA7672F}"/>
    <cellStyle name="Финансовый 3 10 2" xfId="186" xr:uid="{DE97792F-FF5E-4072-BD4F-3F429CB41F4F}"/>
    <cellStyle name="Финансовый 3 11" xfId="119" xr:uid="{A1CD19E3-34BF-46BA-A035-787F33124C21}"/>
    <cellStyle name="Финансовый 3 12" xfId="200" xr:uid="{B2618EEE-BDFC-4CBD-BFC1-51A9C77943FF}"/>
    <cellStyle name="Финансовый 3 2" xfId="35" xr:uid="{95E6136F-A389-4412-88B8-DBE0C8385718}"/>
    <cellStyle name="Финансовый 3 2 2" xfId="126" xr:uid="{CB6C855C-A4CA-4C28-9D4A-E9A3F3CA86B2}"/>
    <cellStyle name="Финансовый 3 3" xfId="42" xr:uid="{EEFE6FC1-6A6C-419B-BEFC-4ECDBD2C4B6A}"/>
    <cellStyle name="Финансовый 3 3 2" xfId="133" xr:uid="{623FE39A-73C9-43D8-A853-23176B538BEE}"/>
    <cellStyle name="Финансовый 3 4" xfId="49" xr:uid="{F9A2338F-D34B-449C-897F-86995DB26A43}"/>
    <cellStyle name="Финансовый 3 4 2" xfId="140" xr:uid="{C496C8B6-066B-4E35-9C5B-8567E7749E16}"/>
    <cellStyle name="Финансовый 3 5" xfId="56" xr:uid="{CD63152E-D3CC-48F6-B711-15A8E7EEC32A}"/>
    <cellStyle name="Финансовый 3 5 2" xfId="147" xr:uid="{BBD3FBD2-9560-4CA0-8A3C-F955B73F250F}"/>
    <cellStyle name="Финансовый 3 6" xfId="63" xr:uid="{64EB3142-546A-465D-99C3-23BD7879639C}"/>
    <cellStyle name="Финансовый 3 6 2" xfId="154" xr:uid="{6E42A85E-FDCD-4A24-8608-7C01609CCCFB}"/>
    <cellStyle name="Финансовый 3 7" xfId="70" xr:uid="{BB5D3564-AA48-4574-8D1E-3D0235C0954A}"/>
    <cellStyle name="Финансовый 3 7 2" xfId="161" xr:uid="{1A2E47A3-BB15-4267-8E42-B89D75B3CB79}"/>
    <cellStyle name="Финансовый 3 8" xfId="77" xr:uid="{DEB85ED4-7414-4D1A-8064-FE724986D47D}"/>
    <cellStyle name="Финансовый 3 8 2" xfId="168" xr:uid="{5DE5DC6D-A3BA-4F4C-B2DA-72CEBB7E3D21}"/>
    <cellStyle name="Финансовый 3 9" xfId="84" xr:uid="{939F655E-49F1-4DB4-8786-8642B9EF8283}"/>
    <cellStyle name="Финансовый 3 9 2" xfId="175" xr:uid="{12424556-D056-465E-9729-1CB05E2CE403}"/>
    <cellStyle name="Финансовый 4" xfId="88" xr:uid="{E8E15DE3-3605-40AB-ADAA-F5DE50257447}"/>
    <cellStyle name="Финансовый 4 2" xfId="99" xr:uid="{41D013AA-0B4A-4C04-8EB8-D286CEA701A6}"/>
    <cellStyle name="Финансовый 4 2 2" xfId="190" xr:uid="{D2F328A4-BB78-40B3-8F0F-237846D78734}"/>
    <cellStyle name="Финансовый 4 3" xfId="179" xr:uid="{4D221FA4-B9D5-47DF-AB54-9D8DEA0D4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Парнас перегруз</a:t>
            </a:r>
            <a:r>
              <a:rPr lang="ru-RU" baseline="0"/>
              <a:t> Ввоз</a:t>
            </a:r>
            <a:r>
              <a:rPr lang="en-US" baseline="0"/>
              <a:t>/</a:t>
            </a:r>
            <a:r>
              <a:rPr lang="ru-RU" baseline="0"/>
              <a:t>Вывоз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'Сводная Вывоз'!$J$2</c:f>
              <c:strCache>
                <c:ptCount val="1"/>
                <c:pt idx="0">
                  <c:v>Ввоз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Вывоз'!$I$3:$I$24</c:f>
              <c:strCache>
                <c:ptCount val="22"/>
                <c:pt idx="0">
                  <c:v>01 мая</c:v>
                </c:pt>
                <c:pt idx="1">
                  <c:v>01 мая</c:v>
                </c:pt>
                <c:pt idx="2">
                  <c:v>02 мая</c:v>
                </c:pt>
                <c:pt idx="3">
                  <c:v>02 мая</c:v>
                </c:pt>
                <c:pt idx="4">
                  <c:v>03 мая</c:v>
                </c:pt>
                <c:pt idx="5">
                  <c:v>03 мая</c:v>
                </c:pt>
                <c:pt idx="6">
                  <c:v>04 мая</c:v>
                </c:pt>
                <c:pt idx="7">
                  <c:v>04 мая</c:v>
                </c:pt>
                <c:pt idx="8">
                  <c:v>05 мая</c:v>
                </c:pt>
                <c:pt idx="9">
                  <c:v>05 мая</c:v>
                </c:pt>
                <c:pt idx="10">
                  <c:v>06 мая</c:v>
                </c:pt>
                <c:pt idx="11">
                  <c:v>06 мая</c:v>
                </c:pt>
                <c:pt idx="12">
                  <c:v>07 мая</c:v>
                </c:pt>
                <c:pt idx="13">
                  <c:v>07 мая</c:v>
                </c:pt>
                <c:pt idx="14">
                  <c:v>08 мая</c:v>
                </c:pt>
                <c:pt idx="15">
                  <c:v>08 мая</c:v>
                </c:pt>
                <c:pt idx="16">
                  <c:v>09 мая</c:v>
                </c:pt>
                <c:pt idx="17">
                  <c:v>09 мая</c:v>
                </c:pt>
                <c:pt idx="18">
                  <c:v>10 мая</c:v>
                </c:pt>
                <c:pt idx="19">
                  <c:v>10 мая</c:v>
                </c:pt>
                <c:pt idx="20">
                  <c:v>11 мая</c:v>
                </c:pt>
                <c:pt idx="21">
                  <c:v>11 мая</c:v>
                </c:pt>
              </c:strCache>
            </c:strRef>
          </c:cat>
          <c:val>
            <c:numRef>
              <c:f>'Сводная Вывоз'!$J$3:$J$24</c:f>
              <c:numCache>
                <c:formatCode>#,##0.00</c:formatCode>
                <c:ptCount val="22"/>
                <c:pt idx="0">
                  <c:v>119.36</c:v>
                </c:pt>
                <c:pt idx="2">
                  <c:v>157.58000000000001</c:v>
                </c:pt>
                <c:pt idx="4">
                  <c:v>135.08000000000001</c:v>
                </c:pt>
                <c:pt idx="6">
                  <c:v>142.91999999999999</c:v>
                </c:pt>
                <c:pt idx="8">
                  <c:v>82.26</c:v>
                </c:pt>
                <c:pt idx="10">
                  <c:v>177.72</c:v>
                </c:pt>
                <c:pt idx="12">
                  <c:v>153.41999999999999</c:v>
                </c:pt>
                <c:pt idx="14">
                  <c:v>175.4</c:v>
                </c:pt>
                <c:pt idx="16">
                  <c:v>79.400000000000006</c:v>
                </c:pt>
                <c:pt idx="18">
                  <c:v>117.5</c:v>
                </c:pt>
                <c:pt idx="20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4-4135-9091-774C92C4CFF9}"/>
            </c:ext>
          </c:extLst>
        </c:ser>
        <c:ser>
          <c:idx val="1"/>
          <c:order val="1"/>
          <c:tx>
            <c:strRef>
              <c:f>'Сводная Вывоз'!$K$2</c:f>
              <c:strCache>
                <c:ptCount val="1"/>
                <c:pt idx="0">
                  <c:v>Вывоз Полигон ТБО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084-4135-9091-774C92C4CF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9432D9-2A73-4913-8823-700A889531F5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1E6C60C1-82F7-4766-98EC-8B31011E9A22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084-4135-9091-774C92C4CF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084-4135-9091-774C92C4CF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2780D6-D7F0-4F71-B368-0387A4506202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A7AF4B55-4EF0-4D6B-8A6A-FCE79BC8570E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084-4135-9091-774C92C4CF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084-4135-9091-774C92C4CF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6AC3C8-34E6-4150-8B71-EADFB7ECA442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E5DD8036-BFF1-4923-98AC-5A344A7AC234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084-4135-9091-774C92C4CF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084-4135-9091-774C92C4CF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636CCD8-C71C-4FDA-B127-2612E32A40DB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04519778-BD1B-44EA-8BCD-8F926500C5EF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084-4135-9091-774C92C4CF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084-4135-9091-774C92C4CFF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8798B75-15CE-4BA0-886B-0A826E8BB4D9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2503E6D1-0106-4EC9-9171-F557FF59F61B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084-4135-9091-774C92C4CFF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084-4135-9091-774C92C4CFF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B8F57FE-57EE-4AF8-81F6-7AE29CDCC31C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5807C21A-A42E-41AA-9B0E-EFCE264C9298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084-4135-9091-774C92C4CFF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220-4521-A388-48F8913096C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3E11EF6-4364-4468-A48A-6A5F416A9ED0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0FAD20F7-AFED-4E72-BE5E-977A0D4BDB1E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220-4521-A388-48F8913096C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91-4E44-9E44-D71E7772934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A5A1FEA-B3BF-4D59-8F40-FCDF83A672AA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F5FB5EC9-06EA-459F-9F72-7D7469BD30D0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B91-4E44-9E44-D71E7772934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B91-4E44-9E44-D71E7772934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234D7FA-3395-43F1-8A69-9C282189564D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507C6F56-7AC8-42B9-946E-094456613F9C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B91-4E44-9E44-D71E7772934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B91-4E44-9E44-D71E7772934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49E30C4-E136-4578-BF73-DCFD0AF49406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4A7BFEE6-585D-4E70-9588-91C8B60AA45A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B91-4E44-9E44-D71E7772934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B91-4E44-9E44-D71E7772934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BF356FB-9894-4884-ABAD-0DE97EFD5558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BA56CB79-83A4-4A55-8EB1-B58675CD7B64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B91-4E44-9E44-D71E77729340}"/>
                </c:ext>
              </c:extLst>
            </c:dLbl>
            <c:numFmt formatCode="#\ ##0.00;\-#\ ##0.00;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Вывоз'!$I$3:$I$24</c:f>
              <c:strCache>
                <c:ptCount val="22"/>
                <c:pt idx="0">
                  <c:v>01 мая</c:v>
                </c:pt>
                <c:pt idx="1">
                  <c:v>01 мая</c:v>
                </c:pt>
                <c:pt idx="2">
                  <c:v>02 мая</c:v>
                </c:pt>
                <c:pt idx="3">
                  <c:v>02 мая</c:v>
                </c:pt>
                <c:pt idx="4">
                  <c:v>03 мая</c:v>
                </c:pt>
                <c:pt idx="5">
                  <c:v>03 мая</c:v>
                </c:pt>
                <c:pt idx="6">
                  <c:v>04 мая</c:v>
                </c:pt>
                <c:pt idx="7">
                  <c:v>04 мая</c:v>
                </c:pt>
                <c:pt idx="8">
                  <c:v>05 мая</c:v>
                </c:pt>
                <c:pt idx="9">
                  <c:v>05 мая</c:v>
                </c:pt>
                <c:pt idx="10">
                  <c:v>06 мая</c:v>
                </c:pt>
                <c:pt idx="11">
                  <c:v>06 мая</c:v>
                </c:pt>
                <c:pt idx="12">
                  <c:v>07 мая</c:v>
                </c:pt>
                <c:pt idx="13">
                  <c:v>07 мая</c:v>
                </c:pt>
                <c:pt idx="14">
                  <c:v>08 мая</c:v>
                </c:pt>
                <c:pt idx="15">
                  <c:v>08 мая</c:v>
                </c:pt>
                <c:pt idx="16">
                  <c:v>09 мая</c:v>
                </c:pt>
                <c:pt idx="17">
                  <c:v>09 мая</c:v>
                </c:pt>
                <c:pt idx="18">
                  <c:v>10 мая</c:v>
                </c:pt>
                <c:pt idx="19">
                  <c:v>10 мая</c:v>
                </c:pt>
                <c:pt idx="20">
                  <c:v>11 мая</c:v>
                </c:pt>
                <c:pt idx="21">
                  <c:v>11 мая</c:v>
                </c:pt>
              </c:strCache>
            </c:strRef>
          </c:cat>
          <c:val>
            <c:numRef>
              <c:f>'Сводная Вывоз'!$K$3:$K$24</c:f>
              <c:numCache>
                <c:formatCode>#,##0.00</c:formatCode>
                <c:ptCount val="22"/>
                <c:pt idx="1">
                  <c:v>87.98</c:v>
                </c:pt>
                <c:pt idx="3">
                  <c:v>158.36000000000001</c:v>
                </c:pt>
                <c:pt idx="5">
                  <c:v>80.8</c:v>
                </c:pt>
                <c:pt idx="7">
                  <c:v>0</c:v>
                </c:pt>
                <c:pt idx="9">
                  <c:v>0</c:v>
                </c:pt>
                <c:pt idx="11">
                  <c:v>19.8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23.28</c:v>
                </c:pt>
                <c:pt idx="2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'Сводная Вывоз'!$O$3:$O$32</c15:f>
                <c15:dlblRangeCache>
                  <c:ptCount val="30"/>
                  <c:pt idx="1">
                    <c:v>33%</c:v>
                  </c:pt>
                  <c:pt idx="3">
                    <c:v>59%</c:v>
                  </c:pt>
                  <c:pt idx="5">
                    <c:v>36%</c:v>
                  </c:pt>
                  <c:pt idx="11">
                    <c:v>18%</c:v>
                  </c:pt>
                  <c:pt idx="19">
                    <c:v>17%</c:v>
                  </c:pt>
                  <c:pt idx="23">
                    <c:v>18%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084-4135-9091-774C92C4CFF9}"/>
            </c:ext>
          </c:extLst>
        </c:ser>
        <c:ser>
          <c:idx val="2"/>
          <c:order val="2"/>
          <c:tx>
            <c:strRef>
              <c:f>'Сводная Вывоз'!$L$2</c:f>
              <c:strCache>
                <c:ptCount val="1"/>
                <c:pt idx="0">
                  <c:v>Вывоз Эко Плант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084-4135-9091-774C92C4CF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F9056B-EBA1-47F5-9545-895C19E0EE7B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F9B8FBD9-24E7-4DAD-9DB6-8575FB04F49D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084-4135-9091-774C92C4CF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084-4135-9091-774C92C4CF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E739A7E-776F-4F9A-A01A-C43D75E7FD97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0F07A214-F095-4151-86C7-25AF349953EE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F084-4135-9091-774C92C4CF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084-4135-9091-774C92C4CF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49B961B-1CC0-49B2-B1A6-2EC4CA66F1EE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4D7E5710-B5EC-45F9-B38B-036ECC129620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F084-4135-9091-774C92C4CF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084-4135-9091-774C92C4CF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D8A1D99-472B-4249-98A0-AC40F11A0E02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C017901E-1F1C-4F2B-B648-102A64BEBEAD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F084-4135-9091-774C92C4CF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084-4135-9091-774C92C4CFF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31A0B3A-39E0-48FF-A4D4-3EB59B10D07A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C8501AC0-61C9-4EBC-9E93-CAC472637DE6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084-4135-9091-774C92C4CFF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084-4135-9091-774C92C4CFF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736CE08-FF7A-4D03-8515-E4925728C77B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481F7C09-BA85-4624-8FD6-1C41243E680A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084-4135-9091-774C92C4CFF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220-4521-A388-48F8913096C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CE0CB87-5401-43AB-9035-4EED988F8E22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DAB129B6-C7F9-4FA4-8138-794D3EFD27B9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220-4521-A388-48F8913096C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B91-4E44-9E44-D71E7772934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53401AA-C5CF-48BC-9FD2-B9D6C609C96E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7D286C5A-4C6B-47D8-A5D9-25503A79DD06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B91-4E44-9E44-D71E7772934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B91-4E44-9E44-D71E7772934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7FE5704-31CF-427B-9214-C4FAF492FB59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99671F56-25BD-4CE7-BC0E-E37A5C9FA1C5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B91-4E44-9E44-D71E7772934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B91-4E44-9E44-D71E7772934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495D868-86B0-45EE-BE4A-4131CEB119CA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0D0C2382-127E-4146-8137-AB1EB17E163E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B91-4E44-9E44-D71E7772934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B91-4E44-9E44-D71E7772934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4D8E14B-2A41-4C6C-BD32-2251FF254E86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D75F2CD8-4A63-4C7F-86C4-4FED968C7134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B91-4E44-9E44-D71E77729340}"/>
                </c:ext>
              </c:extLst>
            </c:dLbl>
            <c:numFmt formatCode="#\ ##0.00;\-#\ ##0.00;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Вывоз'!$I$3:$I$24</c:f>
              <c:strCache>
                <c:ptCount val="22"/>
                <c:pt idx="0">
                  <c:v>01 мая</c:v>
                </c:pt>
                <c:pt idx="1">
                  <c:v>01 мая</c:v>
                </c:pt>
                <c:pt idx="2">
                  <c:v>02 мая</c:v>
                </c:pt>
                <c:pt idx="3">
                  <c:v>02 мая</c:v>
                </c:pt>
                <c:pt idx="4">
                  <c:v>03 мая</c:v>
                </c:pt>
                <c:pt idx="5">
                  <c:v>03 мая</c:v>
                </c:pt>
                <c:pt idx="6">
                  <c:v>04 мая</c:v>
                </c:pt>
                <c:pt idx="7">
                  <c:v>04 мая</c:v>
                </c:pt>
                <c:pt idx="8">
                  <c:v>05 мая</c:v>
                </c:pt>
                <c:pt idx="9">
                  <c:v>05 мая</c:v>
                </c:pt>
                <c:pt idx="10">
                  <c:v>06 мая</c:v>
                </c:pt>
                <c:pt idx="11">
                  <c:v>06 мая</c:v>
                </c:pt>
                <c:pt idx="12">
                  <c:v>07 мая</c:v>
                </c:pt>
                <c:pt idx="13">
                  <c:v>07 мая</c:v>
                </c:pt>
                <c:pt idx="14">
                  <c:v>08 мая</c:v>
                </c:pt>
                <c:pt idx="15">
                  <c:v>08 мая</c:v>
                </c:pt>
                <c:pt idx="16">
                  <c:v>09 мая</c:v>
                </c:pt>
                <c:pt idx="17">
                  <c:v>09 мая</c:v>
                </c:pt>
                <c:pt idx="18">
                  <c:v>10 мая</c:v>
                </c:pt>
                <c:pt idx="19">
                  <c:v>10 мая</c:v>
                </c:pt>
                <c:pt idx="20">
                  <c:v>11 мая</c:v>
                </c:pt>
                <c:pt idx="21">
                  <c:v>11 мая</c:v>
                </c:pt>
              </c:strCache>
            </c:strRef>
          </c:cat>
          <c:val>
            <c:numRef>
              <c:f>'Сводная Вывоз'!$L$3:$L$24</c:f>
              <c:numCache>
                <c:formatCode>#,##0.00</c:formatCode>
                <c:ptCount val="22"/>
                <c:pt idx="1">
                  <c:v>178.63</c:v>
                </c:pt>
                <c:pt idx="3">
                  <c:v>109.42</c:v>
                </c:pt>
                <c:pt idx="5">
                  <c:v>142.74</c:v>
                </c:pt>
                <c:pt idx="7">
                  <c:v>106.1</c:v>
                </c:pt>
                <c:pt idx="9">
                  <c:v>26.08</c:v>
                </c:pt>
                <c:pt idx="11">
                  <c:v>88.1</c:v>
                </c:pt>
                <c:pt idx="13">
                  <c:v>123.02</c:v>
                </c:pt>
                <c:pt idx="15">
                  <c:v>150.06</c:v>
                </c:pt>
                <c:pt idx="17">
                  <c:v>76.02</c:v>
                </c:pt>
                <c:pt idx="19">
                  <c:v>110.7</c:v>
                </c:pt>
                <c:pt idx="21">
                  <c:v>88.32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'Сводная Вывоз'!$P$3:$P$32</c15:f>
                <c15:dlblRangeCache>
                  <c:ptCount val="30"/>
                  <c:pt idx="1">
                    <c:v>67%</c:v>
                  </c:pt>
                  <c:pt idx="3">
                    <c:v>41%</c:v>
                  </c:pt>
                  <c:pt idx="5">
                    <c:v>64%</c:v>
                  </c:pt>
                  <c:pt idx="7">
                    <c:v>100%</c:v>
                  </c:pt>
                  <c:pt idx="9">
                    <c:v>100%</c:v>
                  </c:pt>
                  <c:pt idx="11">
                    <c:v>82%</c:v>
                  </c:pt>
                  <c:pt idx="13">
                    <c:v>100%</c:v>
                  </c:pt>
                  <c:pt idx="15">
                    <c:v>100%</c:v>
                  </c:pt>
                  <c:pt idx="17">
                    <c:v>100%</c:v>
                  </c:pt>
                  <c:pt idx="19">
                    <c:v>83%</c:v>
                  </c:pt>
                  <c:pt idx="21">
                    <c:v>100%</c:v>
                  </c:pt>
                  <c:pt idx="23">
                    <c:v>82%</c:v>
                  </c:pt>
                  <c:pt idx="25">
                    <c:v>100%</c:v>
                  </c:pt>
                  <c:pt idx="27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084-4135-9091-774C92C4CFF9}"/>
            </c:ext>
          </c:extLst>
        </c:ser>
        <c:ser>
          <c:idx val="3"/>
          <c:order val="3"/>
          <c:tx>
            <c:strRef>
              <c:f>'Сводная Вывоз'!$M$2</c:f>
              <c:strCache>
                <c:ptCount val="1"/>
                <c:pt idx="0">
                  <c:v>Вывоз Новый Свет-Эко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084-4135-9091-774C92C4CF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986649-E7D6-4556-A240-2A26699F4BE9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71FA62A5-63E2-4133-A8B0-DFAB2DA8A492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084-4135-9091-774C92C4CF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084-4135-9091-774C92C4CF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CBE16F-6225-4FA7-958B-94D2FB02E1F2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18EC54F2-BFB0-4940-BD5E-0000FF805F2F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084-4135-9091-774C92C4CF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084-4135-9091-774C92C4CF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EB265D1-EC45-42B7-ABEB-EDC42DC6E27B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F406CF8D-E7E7-4D1C-8854-D4776E6916AC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084-4135-9091-774C92C4CF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084-4135-9091-774C92C4CF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814C120-0D17-4A80-B60B-49EE50E4F9FE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33567953-5F94-4679-8052-58547C4B0DCB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F084-4135-9091-774C92C4CF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084-4135-9091-774C92C4CFF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CDB414D-A493-40F2-B5ED-869F69E226CE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44BD4CF4-47DE-40B2-A027-135F78F3C4A1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F084-4135-9091-774C92C4CFF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084-4135-9091-774C92C4CFF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66497B7-0B9D-41D5-9FCC-5DA241B647C1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73BF83BE-58F8-4DAC-9A05-3F4AD7F49AB9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084-4135-9091-774C92C4CFF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220-4521-A388-48F8913096C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9C4BB0B-396B-490D-808E-4DA702D9BFB5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9FF92944-1FF4-4F2D-9333-97FA03A04A4F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220-4521-A388-48F8913096C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B91-4E44-9E44-D71E7772934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2EFA0B3-6C40-4289-BF9D-3C2ADD99E702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C8BFC593-07C5-4E40-8E36-0FB2AA8F86B3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B91-4E44-9E44-D71E7772934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B91-4E44-9E44-D71E7772934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3C338D9-9DDF-4785-AF34-2CBD124F99FE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DBB08451-6D45-4207-88CC-BE3F206D8636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B91-4E44-9E44-D71E7772934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B91-4E44-9E44-D71E7772934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F95FA3B-E383-4FAF-8570-87C24AFC3485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DCDF06F5-8BC0-4F5B-A347-62D0A6C10FB6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1B91-4E44-9E44-D71E7772934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B91-4E44-9E44-D71E7772934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F381D46-639A-4F3A-8BEF-579506494B7D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7AD971D3-145F-459C-ADE7-5A39C236A43D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B91-4E44-9E44-D71E77729340}"/>
                </c:ext>
              </c:extLst>
            </c:dLbl>
            <c:numFmt formatCode="#\ ##0.00;\-#\ ##0.00;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Вывоз'!$I$3:$I$24</c:f>
              <c:strCache>
                <c:ptCount val="22"/>
                <c:pt idx="0">
                  <c:v>01 мая</c:v>
                </c:pt>
                <c:pt idx="1">
                  <c:v>01 мая</c:v>
                </c:pt>
                <c:pt idx="2">
                  <c:v>02 мая</c:v>
                </c:pt>
                <c:pt idx="3">
                  <c:v>02 мая</c:v>
                </c:pt>
                <c:pt idx="4">
                  <c:v>03 мая</c:v>
                </c:pt>
                <c:pt idx="5">
                  <c:v>03 мая</c:v>
                </c:pt>
                <c:pt idx="6">
                  <c:v>04 мая</c:v>
                </c:pt>
                <c:pt idx="7">
                  <c:v>04 мая</c:v>
                </c:pt>
                <c:pt idx="8">
                  <c:v>05 мая</c:v>
                </c:pt>
                <c:pt idx="9">
                  <c:v>05 мая</c:v>
                </c:pt>
                <c:pt idx="10">
                  <c:v>06 мая</c:v>
                </c:pt>
                <c:pt idx="11">
                  <c:v>06 мая</c:v>
                </c:pt>
                <c:pt idx="12">
                  <c:v>07 мая</c:v>
                </c:pt>
                <c:pt idx="13">
                  <c:v>07 мая</c:v>
                </c:pt>
                <c:pt idx="14">
                  <c:v>08 мая</c:v>
                </c:pt>
                <c:pt idx="15">
                  <c:v>08 мая</c:v>
                </c:pt>
                <c:pt idx="16">
                  <c:v>09 мая</c:v>
                </c:pt>
                <c:pt idx="17">
                  <c:v>09 мая</c:v>
                </c:pt>
                <c:pt idx="18">
                  <c:v>10 мая</c:v>
                </c:pt>
                <c:pt idx="19">
                  <c:v>10 мая</c:v>
                </c:pt>
                <c:pt idx="20">
                  <c:v>11 мая</c:v>
                </c:pt>
                <c:pt idx="21">
                  <c:v>11 мая</c:v>
                </c:pt>
              </c:strCache>
            </c:strRef>
          </c:cat>
          <c:val>
            <c:numRef>
              <c:f>'Сводная Вывоз'!$M$3:$M$24</c:f>
              <c:numCache>
                <c:formatCode>#,##0.00</c:formatCode>
                <c:ptCount val="2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'Сводная Вывоз'!$Q$3:$Q$32</c15:f>
                <c15:dlblRangeCache>
                  <c:ptCount val="30"/>
                </c15:dlblRangeCache>
              </c15:datalabelsRange>
            </c:ext>
            <c:ext xmlns:c16="http://schemas.microsoft.com/office/drawing/2014/chart" uri="{C3380CC4-5D6E-409C-BE32-E72D297353CC}">
              <c16:uniqueId val="{00000003-F084-4135-9091-774C92C4CF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6"/>
        <c:overlap val="100"/>
        <c:axId val="1010616239"/>
        <c:axId val="1010624975"/>
      </c:barChart>
      <c:catAx>
        <c:axId val="101061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0624975"/>
        <c:crosses val="autoZero"/>
        <c:auto val="1"/>
        <c:lblAlgn val="ctr"/>
        <c:lblOffset val="100"/>
        <c:noMultiLvlLbl val="0"/>
      </c:catAx>
      <c:valAx>
        <c:axId val="10106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Масса, 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061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65132298504945"/>
          <c:y val="0.92794672067443507"/>
          <c:w val="0.45932485276401153"/>
          <c:h val="6.6079747464205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Расхождение Ввоз</a:t>
            </a:r>
            <a:r>
              <a:rPr lang="en-US"/>
              <a:t>/</a:t>
            </a:r>
            <a:r>
              <a:rPr lang="ru-RU"/>
              <a:t>Вывоз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Ввоз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Парнас!$C$6:$C$35</c:f>
              <c:numCache>
                <c:formatCode>0.00</c:formatCode>
                <c:ptCount val="30"/>
                <c:pt idx="0">
                  <c:v>119.36</c:v>
                </c:pt>
                <c:pt idx="1">
                  <c:v>157.58000000000001</c:v>
                </c:pt>
                <c:pt idx="2">
                  <c:v>135.08000000000001</c:v>
                </c:pt>
                <c:pt idx="3">
                  <c:v>142.91999999999999</c:v>
                </c:pt>
                <c:pt idx="4">
                  <c:v>82.26</c:v>
                </c:pt>
                <c:pt idx="5">
                  <c:v>177.72</c:v>
                </c:pt>
                <c:pt idx="6">
                  <c:v>153.41999999999999</c:v>
                </c:pt>
                <c:pt idx="7">
                  <c:v>175.4</c:v>
                </c:pt>
                <c:pt idx="8">
                  <c:v>79.400000000000006</c:v>
                </c:pt>
                <c:pt idx="9">
                  <c:v>117.5</c:v>
                </c:pt>
                <c:pt idx="10">
                  <c:v>74.400000000000006</c:v>
                </c:pt>
                <c:pt idx="11">
                  <c:v>52.06</c:v>
                </c:pt>
                <c:pt idx="12">
                  <c:v>209.02</c:v>
                </c:pt>
                <c:pt idx="13">
                  <c:v>188.96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96.94</c:v>
                </c:pt>
                <c:pt idx="27">
                  <c:v>95.04</c:v>
                </c:pt>
                <c:pt idx="28">
                  <c:v>194.28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3-4A0A-B762-0CE95B943022}"/>
            </c:ext>
          </c:extLst>
        </c:ser>
        <c:ser>
          <c:idx val="1"/>
          <c:order val="1"/>
          <c:tx>
            <c:v>Вывоз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Парнас!$F$6:$F$35</c:f>
              <c:numCache>
                <c:formatCode>#,##0.00</c:formatCode>
                <c:ptCount val="30"/>
                <c:pt idx="0">
                  <c:v>266.61</c:v>
                </c:pt>
                <c:pt idx="1">
                  <c:v>267.77999999999997</c:v>
                </c:pt>
                <c:pt idx="2">
                  <c:v>223.54</c:v>
                </c:pt>
                <c:pt idx="3">
                  <c:v>106.1</c:v>
                </c:pt>
                <c:pt idx="4">
                  <c:v>26.08</c:v>
                </c:pt>
                <c:pt idx="5">
                  <c:v>107.9</c:v>
                </c:pt>
                <c:pt idx="6">
                  <c:v>123.02</c:v>
                </c:pt>
                <c:pt idx="7">
                  <c:v>150.06</c:v>
                </c:pt>
                <c:pt idx="8">
                  <c:v>76.02</c:v>
                </c:pt>
                <c:pt idx="9">
                  <c:v>133.97999999999999</c:v>
                </c:pt>
                <c:pt idx="10">
                  <c:v>88.32</c:v>
                </c:pt>
                <c:pt idx="11">
                  <c:v>120.43</c:v>
                </c:pt>
                <c:pt idx="12">
                  <c:v>76.36</c:v>
                </c:pt>
                <c:pt idx="13">
                  <c:v>76.94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55.48</c:v>
                </c:pt>
                <c:pt idx="27">
                  <c:v>196.04</c:v>
                </c:pt>
                <c:pt idx="28">
                  <c:v>130.06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3-4A0A-B762-0CE95B943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37823"/>
        <c:axId val="35738655"/>
      </c:lineChart>
      <c:catAx>
        <c:axId val="3573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38655"/>
        <c:crosses val="autoZero"/>
        <c:auto val="1"/>
        <c:lblAlgn val="ctr"/>
        <c:lblOffset val="100"/>
        <c:noMultiLvlLbl val="0"/>
      </c:catAx>
      <c:valAx>
        <c:axId val="357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3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Просадка переходящего</a:t>
            </a:r>
            <a:r>
              <a:rPr lang="ru-RU" baseline="0"/>
              <a:t> остатка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Парнас!$J$6:$J$35</c:f>
              <c:numCache>
                <c:formatCode>#,##0.00</c:formatCode>
                <c:ptCount val="30"/>
                <c:pt idx="0">
                  <c:v>128.98100000000062</c:v>
                </c:pt>
                <c:pt idx="1">
                  <c:v>18.781000000000631</c:v>
                </c:pt>
                <c:pt idx="2">
                  <c:v>-69.678999999999348</c:v>
                </c:pt>
                <c:pt idx="3">
                  <c:v>0</c:v>
                </c:pt>
                <c:pt idx="4">
                  <c:v>56.180000000000007</c:v>
                </c:pt>
                <c:pt idx="5">
                  <c:v>126</c:v>
                </c:pt>
                <c:pt idx="6">
                  <c:v>156.39999999999998</c:v>
                </c:pt>
                <c:pt idx="7">
                  <c:v>181.73999999999995</c:v>
                </c:pt>
                <c:pt idx="8">
                  <c:v>185.12</c:v>
                </c:pt>
                <c:pt idx="9">
                  <c:v>168.64000000000001</c:v>
                </c:pt>
                <c:pt idx="10">
                  <c:v>154.72000000000003</c:v>
                </c:pt>
                <c:pt idx="11">
                  <c:v>86.350000000000023</c:v>
                </c:pt>
                <c:pt idx="12">
                  <c:v>219.01</c:v>
                </c:pt>
                <c:pt idx="13">
                  <c:v>331.03000000000003</c:v>
                </c:pt>
                <c:pt idx="14">
                  <c:v>331.03000000000003</c:v>
                </c:pt>
                <c:pt idx="15">
                  <c:v>331.03000000000003</c:v>
                </c:pt>
                <c:pt idx="16">
                  <c:v>331.03000000000003</c:v>
                </c:pt>
                <c:pt idx="17">
                  <c:v>331.03000000000003</c:v>
                </c:pt>
                <c:pt idx="18">
                  <c:v>331.03000000000003</c:v>
                </c:pt>
                <c:pt idx="19">
                  <c:v>331.03000000000003</c:v>
                </c:pt>
                <c:pt idx="20">
                  <c:v>331.03000000000003</c:v>
                </c:pt>
                <c:pt idx="21">
                  <c:v>331.03000000000003</c:v>
                </c:pt>
                <c:pt idx="22">
                  <c:v>331.03000000000003</c:v>
                </c:pt>
                <c:pt idx="23">
                  <c:v>331.03000000000003</c:v>
                </c:pt>
                <c:pt idx="24">
                  <c:v>331.03000000000003</c:v>
                </c:pt>
                <c:pt idx="25">
                  <c:v>331.03000000000003</c:v>
                </c:pt>
                <c:pt idx="26">
                  <c:v>372.49</c:v>
                </c:pt>
                <c:pt idx="27">
                  <c:v>271.49</c:v>
                </c:pt>
                <c:pt idx="28">
                  <c:v>335.71</c:v>
                </c:pt>
                <c:pt idx="29">
                  <c:v>335.71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0-4ADA-8F21-5C7CFE8A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372095"/>
        <c:axId val="351367519"/>
      </c:lineChart>
      <c:catAx>
        <c:axId val="3513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367519"/>
        <c:crosses val="autoZero"/>
        <c:auto val="1"/>
        <c:lblAlgn val="ctr"/>
        <c:lblOffset val="100"/>
        <c:noMultiLvlLbl val="0"/>
      </c:catAx>
      <c:valAx>
        <c:axId val="35136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37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Баланс</a:t>
            </a:r>
            <a:r>
              <a:rPr lang="ru-RU" baseline="0"/>
              <a:t> по датам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Парнас!$I$6:$I$35</c:f>
              <c:numCache>
                <c:formatCode>#,##0.00</c:formatCode>
                <c:ptCount val="30"/>
                <c:pt idx="0">
                  <c:v>-147.25</c:v>
                </c:pt>
                <c:pt idx="1">
                  <c:v>-110.19999999999996</c:v>
                </c:pt>
                <c:pt idx="2">
                  <c:v>-88.45999999999998</c:v>
                </c:pt>
                <c:pt idx="3">
                  <c:v>0</c:v>
                </c:pt>
                <c:pt idx="4">
                  <c:v>56.180000000000007</c:v>
                </c:pt>
                <c:pt idx="5">
                  <c:v>69.819999999999993</c:v>
                </c:pt>
                <c:pt idx="6">
                  <c:v>30.399999999999991</c:v>
                </c:pt>
                <c:pt idx="7">
                  <c:v>25.340000000000003</c:v>
                </c:pt>
                <c:pt idx="8">
                  <c:v>3.3800000000000097</c:v>
                </c:pt>
                <c:pt idx="9">
                  <c:v>-16.47999999999999</c:v>
                </c:pt>
                <c:pt idx="10">
                  <c:v>-13.919999999999987</c:v>
                </c:pt>
                <c:pt idx="11">
                  <c:v>-68.37</c:v>
                </c:pt>
                <c:pt idx="12">
                  <c:v>132.66000000000003</c:v>
                </c:pt>
                <c:pt idx="13">
                  <c:v>112.02000000000001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41.46</c:v>
                </c:pt>
                <c:pt idx="27">
                  <c:v>-100.99999999999999</c:v>
                </c:pt>
                <c:pt idx="28">
                  <c:v>64.22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A-42D2-A949-ACCCD113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15072"/>
        <c:axId val="461217152"/>
      </c:lineChart>
      <c:catAx>
        <c:axId val="4612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217152"/>
        <c:crosses val="autoZero"/>
        <c:auto val="1"/>
        <c:lblAlgn val="ctr"/>
        <c:lblOffset val="100"/>
        <c:noMultiLvlLbl val="0"/>
      </c:catAx>
      <c:valAx>
        <c:axId val="4612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21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Ввоз</a:t>
            </a:r>
            <a:r>
              <a:rPr lang="ru-RU" baseline="0"/>
              <a:t> по ТС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01.07.2022</c:v>
              </c:pt>
              <c:pt idx="1">
                <c:v>02.07.2022</c:v>
              </c:pt>
              <c:pt idx="2">
                <c:v>03.07.2022</c:v>
              </c:pt>
            </c:strLit>
          </c:cat>
          <c:val>
            <c:numLit>
              <c:formatCode>General</c:formatCode>
              <c:ptCount val="3"/>
              <c:pt idx="0">
                <c:v>96460</c:v>
              </c:pt>
              <c:pt idx="1">
                <c:v>110840</c:v>
              </c:pt>
              <c:pt idx="2">
                <c:v>35820</c:v>
              </c:pt>
            </c:numLit>
          </c:val>
          <c:extLst>
            <c:ext xmlns:c16="http://schemas.microsoft.com/office/drawing/2014/chart" uri="{C3380CC4-5D6E-409C-BE32-E72D297353CC}">
              <c16:uniqueId val="{00000000-69D3-4BCF-92A2-C0415AEDE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36112"/>
        <c:axId val="208336528"/>
      </c:barChart>
      <c:catAx>
        <c:axId val="2083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36528"/>
        <c:crosses val="autoZero"/>
        <c:auto val="1"/>
        <c:lblAlgn val="ctr"/>
        <c:lblOffset val="100"/>
        <c:noMultiLvlLbl val="0"/>
      </c:catAx>
      <c:valAx>
        <c:axId val="2083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3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Вывоз</a:t>
            </a:r>
            <a:r>
              <a:rPr lang="ru-RU" baseline="0"/>
              <a:t> по ТС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01.07.2022 Автомобиль самопогрузчик О 682 СМ 47</c:v>
              </c:pt>
              <c:pt idx="1">
                <c:v>01.07.2022 В 950 ХУ 178</c:v>
              </c:pt>
              <c:pt idx="2">
                <c:v>01.07.2022 К 729 АЕ 198</c:v>
              </c:pt>
              <c:pt idx="3">
                <c:v>01.07.2022 Скания О 911 РТ 47  АС-20С (63374А)</c:v>
              </c:pt>
              <c:pt idx="4">
                <c:v>01.07.2022 Х 189 ХО 178</c:v>
              </c:pt>
              <c:pt idx="5">
                <c:v>02.07.2022 Автомобиль самопогрузчик О 682 СМ 47</c:v>
              </c:pt>
              <c:pt idx="6">
                <c:v>02.07.2022 Автомобиль специальный О 967 ТХ 47</c:v>
              </c:pt>
              <c:pt idx="7">
                <c:v>02.07.2022 В 950 ХУ 178</c:v>
              </c:pt>
              <c:pt idx="8">
                <c:v>02.07.2022 С 019 ТС 98</c:v>
              </c:pt>
              <c:pt idx="9">
                <c:v>02.07.2022 Х 189 ХО 178</c:v>
              </c:pt>
              <c:pt idx="10">
                <c:v>03.07.2022 Автомобиль самопогрузчик О 682 СМ 47</c:v>
              </c:pt>
              <c:pt idx="11">
                <c:v>03.07.2022 Автомобиль специальный О 967 ТХ 47</c:v>
              </c:pt>
              <c:pt idx="12">
                <c:v>03.07.2022 К 067 ТО 198</c:v>
              </c:pt>
              <c:pt idx="13">
                <c:v>03.07.2022 С 019 ТС 98</c:v>
              </c:pt>
              <c:pt idx="14">
                <c:v>03.07.2022 Скания О 911 РТ 47  АС-20С (63374А)</c:v>
              </c:pt>
              <c:pt idx="15">
                <c:v>03.07.2022 Х 189 ХО 178</c:v>
              </c:pt>
              <c:pt idx="16">
                <c:v>03.07.2022 Х 963 ТУ 178</c:v>
              </c:pt>
            </c:strLit>
          </c:cat>
          <c:val>
            <c:numLit>
              <c:formatCode>General</c:formatCode>
              <c:ptCount val="17"/>
              <c:pt idx="0">
                <c:v>69260</c:v>
              </c:pt>
              <c:pt idx="1">
                <c:v>52300</c:v>
              </c:pt>
              <c:pt idx="2">
                <c:v>45140</c:v>
              </c:pt>
              <c:pt idx="3">
                <c:v>46760</c:v>
              </c:pt>
              <c:pt idx="4">
                <c:v>48020</c:v>
              </c:pt>
              <c:pt idx="5">
                <c:v>66000</c:v>
              </c:pt>
              <c:pt idx="6">
                <c:v>67260</c:v>
              </c:pt>
              <c:pt idx="7">
                <c:v>21340</c:v>
              </c:pt>
              <c:pt idx="8">
                <c:v>47040</c:v>
              </c:pt>
              <c:pt idx="9">
                <c:v>55280</c:v>
              </c:pt>
              <c:pt idx="10">
                <c:v>63200</c:v>
              </c:pt>
              <c:pt idx="11">
                <c:v>61700</c:v>
              </c:pt>
              <c:pt idx="12">
                <c:v>43780</c:v>
              </c:pt>
              <c:pt idx="13">
                <c:v>43780</c:v>
              </c:pt>
              <c:pt idx="14">
                <c:v>22260</c:v>
              </c:pt>
              <c:pt idx="15">
                <c:v>46320</c:v>
              </c:pt>
              <c:pt idx="16">
                <c:v>41320</c:v>
              </c:pt>
            </c:numLit>
          </c:val>
          <c:extLst>
            <c:ext xmlns:c16="http://schemas.microsoft.com/office/drawing/2014/chart" uri="{C3380CC4-5D6E-409C-BE32-E72D297353CC}">
              <c16:uniqueId val="{00000000-6EC7-403E-9297-3C8C4DA37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80496"/>
        <c:axId val="489887568"/>
      </c:barChart>
      <c:catAx>
        <c:axId val="4898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887568"/>
        <c:crosses val="autoZero"/>
        <c:auto val="1"/>
        <c:lblAlgn val="ctr"/>
        <c:lblOffset val="100"/>
        <c:noMultiLvlLbl val="0"/>
      </c:catAx>
      <c:valAx>
        <c:axId val="4898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8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2563394</xdr:colOff>
      <xdr:row>68</xdr:row>
      <xdr:rowOff>52885</xdr:rowOff>
    </xdr:from>
    <xdr:to>
      <xdr:col>20</xdr:col>
      <xdr:colOff>121226</xdr:colOff>
      <xdr:row>102</xdr:row>
      <xdr:rowOff>99391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161925</xdr:rowOff>
    </xdr:from>
    <xdr:to>
      <xdr:col>8</xdr:col>
      <xdr:colOff>314325</xdr:colOff>
      <xdr:row>15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0</xdr:row>
      <xdr:rowOff>142875</xdr:rowOff>
    </xdr:from>
    <xdr:to>
      <xdr:col>16</xdr:col>
      <xdr:colOff>295275</xdr:colOff>
      <xdr:row>15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17</xdr:row>
      <xdr:rowOff>9525</xdr:rowOff>
    </xdr:from>
    <xdr:to>
      <xdr:col>16</xdr:col>
      <xdr:colOff>314325</xdr:colOff>
      <xdr:row>31</xdr:row>
      <xdr:rowOff>85725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523875</xdr:colOff>
      <xdr:row>16</xdr:row>
      <xdr:rowOff>161925</xdr:rowOff>
    </xdr:from>
    <xdr:to>
      <xdr:col>19</xdr:col>
      <xdr:colOff>523875</xdr:colOff>
      <xdr:row>30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Номер авто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омер авто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7475" y="32099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304800</xdr:colOff>
      <xdr:row>46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9525</xdr:colOff>
      <xdr:row>32</xdr:row>
      <xdr:rowOff>19050</xdr:rowOff>
    </xdr:from>
    <xdr:to>
      <xdr:col>12</xdr:col>
      <xdr:colOff>9525</xdr:colOff>
      <xdr:row>45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ТС">
              <a:extLst>
                <a:ext uri="{FF2B5EF4-FFF2-40B4-BE49-F238E27FC236}">
                  <a16:creationId xmlns:a16="http://schemas.microsoft.com/office/drawing/2014/main" id="{00000000-0008-0000-07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С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5925" y="6115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5;&#1072;&#1088;&#1085;&#1072;&#1089;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5;&#1072;&#1088;&#1085;&#1072;&#1089;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363.545530671297" createdVersion="7" refreshedVersion="7" minRefreshableVersion="3" recordCount="546" xr:uid="{1B1F05EE-2F07-4230-A245-E5C49D46FF92}">
  <cacheSource type="worksheet">
    <worksheetSource ref="A1:J528" sheet="Ввоз"/>
  </cacheSource>
  <cacheFields count="10">
    <cacheField name="Дата" numFmtId="14">
      <sharedItems count="11">
        <s v="01.03.2024"/>
        <s v="02.03.2024"/>
        <s v="03.03.2024"/>
        <s v="04.03.2024"/>
        <s v="05.03.2024"/>
        <s v="06.03.2024"/>
        <s v="07.03.2024"/>
        <s v="08.03.2024"/>
        <s v="09.03.2024"/>
        <s v="10.03.2024"/>
        <s v="11.03.2024"/>
      </sharedItems>
    </cacheField>
    <cacheField name="Номер авто" numFmtId="0">
      <sharedItems/>
    </cacheField>
    <cacheField name="Наименование контрагента" numFmtId="0">
      <sharedItems/>
    </cacheField>
    <cacheField name="Склад" numFmtId="0">
      <sharedItems/>
    </cacheField>
    <cacheField name="Получатель" numFmtId="0">
      <sharedItems/>
    </cacheField>
    <cacheField name="Вес полного авто" numFmtId="0">
      <sharedItems containsSemiMixedTypes="0" containsString="0" containsNumber="1" containsInteger="1" minValue="3200" maxValue="27040"/>
    </cacheField>
    <cacheField name="Вес пустого авто" numFmtId="0">
      <sharedItems containsSemiMixedTypes="0" containsString="0" containsNumber="1" containsInteger="1" minValue="2480" maxValue="16860"/>
    </cacheField>
    <cacheField name="Вес груза" numFmtId="0">
      <sharedItems containsSemiMixedTypes="0" containsString="0" containsNumber="1" containsInteger="1" minValue="400" maxValue="11460"/>
    </cacheField>
    <cacheField name="Тип машины" numFmtId="0">
      <sharedItems/>
    </cacheField>
    <cacheField name="Перевозчик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363.545769675926" createdVersion="7" refreshedVersion="7" minRefreshableVersion="3" recordCount="43" xr:uid="{AB69F018-F201-43BF-8A02-0CB24303A959}">
  <cacheSource type="worksheet">
    <worksheetSource ref="A1:H44" sheet="Вывоз"/>
  </cacheSource>
  <cacheFields count="8">
    <cacheField name="Дата" numFmtId="0">
      <sharedItems count="10">
        <s v="01.03.2024"/>
        <s v="02.03.2024"/>
        <s v="03.03.2024"/>
        <s v="05.03.2024"/>
        <s v="06.03.2024"/>
        <s v="07.03.2024"/>
        <s v="08.03.2024"/>
        <s v="09.03.2024"/>
        <s v="10.03.2024"/>
        <s v="11.03.2024"/>
      </sharedItems>
    </cacheField>
    <cacheField name="Время" numFmtId="0">
      <sharedItems containsBlank="1"/>
    </cacheField>
    <cacheField name="Перевозчик" numFmtId="0">
      <sharedItems/>
    </cacheField>
    <cacheField name="Полигон" numFmtId="0">
      <sharedItems/>
    </cacheField>
    <cacheField name="ТС" numFmtId="0">
      <sharedItems/>
    </cacheField>
    <cacheField name="Объем" numFmtId="0">
      <sharedItems containsSemiMixedTypes="0" containsString="0" containsNumber="1" containsInteger="1" minValue="70" maxValue="70"/>
    </cacheField>
    <cacheField name="Вес при выезде" numFmtId="4">
      <sharedItems containsSemiMixedTypes="0" containsString="0" containsNumber="1" containsInteger="1" minValue="19860" maxValue="33080"/>
    </cacheField>
    <cacheField name="Вес на полигоне" numFmtId="4">
      <sharedItems containsSemiMixedTypes="0" containsString="0" containsNumber="1" containsInteger="1" minValue="19820" maxValue="330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748.610461921293" createdVersion="6" refreshedVersion="6" minRefreshableVersion="3" recordCount="163" xr:uid="{00000000-000A-0000-FFFF-FFFF03000000}">
  <cacheSource type="worksheet">
    <worksheetSource ref="A1:J164" sheet="Ввоз" r:id="rId2"/>
  </cacheSource>
  <cacheFields count="10">
    <cacheField name="Дата" numFmtId="0">
      <sharedItems count="3">
        <s v="01.07.2022"/>
        <s v="02.07.2022"/>
        <s v="03.07.2022"/>
      </sharedItems>
    </cacheField>
    <cacheField name="Номер авто" numFmtId="0">
      <sharedItems count="43">
        <s v="в559вн 178"/>
        <s v="в926са 47"/>
        <s v="в088сх 178"/>
        <s v="к311тк 198"/>
        <s v="в184те 47"/>
        <s v="о122уо 47"/>
        <s v="о151нх 47"/>
        <s v="в885рн 69"/>
        <s v="а157вс 198"/>
        <s v="в547ум 47"/>
        <s v="н950вн 60"/>
        <s v="м497тр 178"/>
        <s v="р334кн 198"/>
        <s v="а201мк 147"/>
        <s v="а464нв 147"/>
        <s v="а237ак 147"/>
        <s v="а693ар 147"/>
        <s v="м623сх 198"/>
        <s v="в534тт 47"/>
        <s v="а335ре 147"/>
        <s v="к798ка 198"/>
        <s v="в187хо 47"/>
        <s v="м887вн 198"/>
        <s v="р299рв 47"/>
        <s v="о066уо 47"/>
        <s v="о468вх 178"/>
        <s v="е655му 60"/>
        <s v="х456вх 47"/>
        <s v="в128тс 178"/>
        <s v="о611сс 47"/>
        <s v="в183ес 178"/>
        <s v="в499уе 47"/>
        <s v="о847сс 47"/>
        <s v="о607ск 198"/>
        <s v="в090сх 178"/>
        <s v="а789мт 147"/>
        <s v="в626ух 47"/>
        <s v="в143кн 178"/>
        <s v="х807ох 178"/>
        <s v="0549те 178"/>
        <s v="о068те 47"/>
        <s v="о426уа 47"/>
        <s v="в280см 47"/>
      </sharedItems>
    </cacheField>
    <cacheField name="Наименование контрагента" numFmtId="0">
      <sharedItems/>
    </cacheField>
    <cacheField name="Склад" numFmtId="0">
      <sharedItems/>
    </cacheField>
    <cacheField name="Получатель" numFmtId="0">
      <sharedItems/>
    </cacheField>
    <cacheField name="Вес полного авто" numFmtId="0">
      <sharedItems containsSemiMixedTypes="0" containsString="0" containsNumber="1" containsInteger="1" minValue="2740" maxValue="29860"/>
    </cacheField>
    <cacheField name="Вес пустого авто" numFmtId="0">
      <sharedItems containsSemiMixedTypes="0" containsString="0" containsNumber="1" containsInteger="1" minValue="2260" maxValue="23620"/>
    </cacheField>
    <cacheField name="Вес груза" numFmtId="0">
      <sharedItems containsSemiMixedTypes="0" containsString="0" containsNumber="1" containsInteger="1" minValue="400" maxValue="13920"/>
    </cacheField>
    <cacheField name="Тип машины" numFmtId="0">
      <sharedItems/>
    </cacheField>
    <cacheField name="Перевозчик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748.612193287037" createdVersion="6" refreshedVersion="6" minRefreshableVersion="3" recordCount="37" xr:uid="{00000000-000A-0000-FFFF-FFFF04000000}">
  <cacheSource type="worksheet">
    <worksheetSource ref="A1:G38" sheet="Вывоз" r:id="rId2"/>
  </cacheSource>
  <cacheFields count="7">
    <cacheField name="Дата" numFmtId="0">
      <sharedItems count="3">
        <s v="01.07.2022"/>
        <s v="02.07.2022"/>
        <s v="03.07.2022"/>
      </sharedItems>
    </cacheField>
    <cacheField name="Время размещения" numFmtId="0">
      <sharedItems containsBlank="1"/>
    </cacheField>
    <cacheField name="Перевозчик" numFmtId="0">
      <sharedItems/>
    </cacheField>
    <cacheField name="ТС" numFmtId="0">
      <sharedItems count="9">
        <s v="Автомобиль самопогрузчик О 682 СМ 47"/>
        <s v="Х 189 ХО 178"/>
        <s v="В 950 ХУ 178"/>
        <s v="К 729 АЕ 198"/>
        <s v="Скания О 911 РТ 47  АС-20С (63374А)"/>
        <s v="Автомобиль специальный О 967 ТХ 47"/>
        <s v="С 019 ТС 98"/>
        <s v="К 067 ТО 198"/>
        <s v="Х 963 ТУ 178"/>
      </sharedItems>
    </cacheField>
    <cacheField name="Вес" numFmtId="0">
      <sharedItems containsSemiMixedTypes="0" containsString="0" containsNumber="1" containsInteger="1" minValue="18520" maxValue="30640"/>
    </cacheField>
    <cacheField name="Передано" numFmtId="0">
      <sharedItems containsSemiMixedTypes="0" containsString="0" containsNumber="1" containsInteger="1" minValue="62" maxValue="70"/>
    </cacheField>
    <cacheField name="Полигон" numFmtId="0">
      <sharedItems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s v="Х942ММ 178"/>
    <s v="НЭО АО"/>
    <s v="Площадка Парнас"/>
    <s v="ЭКОВАСТ ООО"/>
    <n v="16860"/>
    <n v="15040"/>
    <n v="1820"/>
    <s v="ТКО"/>
    <s v="ЭКО ЛЭНД ООО"/>
  </r>
  <r>
    <x v="0"/>
    <s v="В143КН 178"/>
    <s v="НЭО АО"/>
    <s v="Площадка Парнас"/>
    <s v="ЭКОВАСТ ООО"/>
    <n v="16960"/>
    <n v="13680"/>
    <n v="3280"/>
    <s v="ТКО"/>
    <s v="ЭКО ЛЭНД ООО"/>
  </r>
  <r>
    <x v="0"/>
    <s v="В627ХВ 178"/>
    <s v="НЭО АО"/>
    <s v="Площадка Парнас"/>
    <s v="ЭКОВАСТ ООО"/>
    <n v="6540"/>
    <n v="5460"/>
    <n v="1080"/>
    <s v="ТКО"/>
    <s v="ЭКО ЛЭНД ООО"/>
  </r>
  <r>
    <x v="0"/>
    <s v="Н829РЕ 198"/>
    <s v="ЭКО ЛЭНД ООО"/>
    <s v="Площадка Парнас"/>
    <s v="ЭКОВАСТ ООО"/>
    <n v="4040"/>
    <n v="2640"/>
    <n v="1400"/>
    <s v="КГО"/>
    <s v="ГАММА ООО"/>
  </r>
  <r>
    <x v="0"/>
    <s v="В627ХВ 178"/>
    <s v="НЭО АО"/>
    <s v="Площадка Парнас"/>
    <s v="ЭКОВАСТ ООО"/>
    <n v="6900"/>
    <n v="5520"/>
    <n v="1380"/>
    <s v="ТКО"/>
    <s v="ЭКО ЛЭНД ООО"/>
  </r>
  <r>
    <x v="0"/>
    <s v="К311ТК 198"/>
    <s v="НЭО АО"/>
    <s v="Площадка Парнас"/>
    <s v="ЭКОВАСТ ООО"/>
    <n v="19200"/>
    <n v="15860"/>
    <n v="3340"/>
    <s v="ТКО"/>
    <s v="ЭКО ЛЭНД ООО"/>
  </r>
  <r>
    <x v="0"/>
    <s v="К775ЕР 53"/>
    <s v="ЭКО ЛЭНД ООО"/>
    <s v="Площадка Парнас"/>
    <s v="ЭКОВАСТ ООО"/>
    <n v="4140"/>
    <n v="2860"/>
    <n v="1280"/>
    <s v="КГО"/>
    <s v="ГАММА ООО"/>
  </r>
  <r>
    <x v="0"/>
    <s v="Х942ММ 178"/>
    <s v="НЭО АО"/>
    <s v="Площадка Парнас"/>
    <s v="ЭКОВАСТ ООО"/>
    <n v="21440"/>
    <n v="15120"/>
    <n v="6320"/>
    <s v="ТКО"/>
    <s v="ЭКО ЛЭНД ООО"/>
  </r>
  <r>
    <x v="0"/>
    <s v="К484ВР 178"/>
    <s v="ЭКО ЛЭНД ООО"/>
    <s v="Площадка Парнас"/>
    <s v="ЭКОВАСТ ООО"/>
    <n v="3820"/>
    <n v="2880"/>
    <n v="940"/>
    <s v="КГО"/>
    <s v="ГАММА ООО"/>
  </r>
  <r>
    <x v="0"/>
    <s v="С 861 РО 198"/>
    <s v="НЭО АО"/>
    <s v="Площадка Парнас"/>
    <s v="ЭКОВАСТ ООО"/>
    <n v="12300"/>
    <n v="8700"/>
    <n v="3600"/>
    <s v="ТКО"/>
    <s v="ЭКО ЛЭНД ООО"/>
  </r>
  <r>
    <x v="0"/>
    <s v="К393РА 763"/>
    <s v="ЭКО ЛЭНД ООО"/>
    <s v="Площадка Парнас"/>
    <s v="ЭКОВАСТ ООО"/>
    <n v="3880"/>
    <n v="3040"/>
    <n v="840"/>
    <s v="КГО"/>
    <s v="ГАММА ООО"/>
  </r>
  <r>
    <x v="0"/>
    <s v="В143КН 178"/>
    <s v="НЭО АО"/>
    <s v="Площадка Парнас"/>
    <s v="ЭКОВАСТ ООО"/>
    <n v="15480"/>
    <n v="13940"/>
    <n v="1540"/>
    <s v="ТКО"/>
    <s v="ЭКО ЛЭНД ООО"/>
  </r>
  <r>
    <x v="0"/>
    <s v="Н383ОХ 198"/>
    <s v="НЭО АО"/>
    <s v="Площадка Парнас"/>
    <s v="ЭКОВАСТ ООО"/>
    <n v="9440"/>
    <n v="7140"/>
    <n v="2300"/>
    <s v="ТКО"/>
    <s v="ЭКО ЛЭНД ООО"/>
  </r>
  <r>
    <x v="0"/>
    <s v="К917НУ 763"/>
    <s v="ЭКО ЛЭНД ООО"/>
    <s v="Площадка Парнас"/>
    <s v="ЭКОВАСТ ООО"/>
    <n v="5280"/>
    <n v="3700"/>
    <n v="1580"/>
    <s v="КГО"/>
    <s v="ГАММА ООО"/>
  </r>
  <r>
    <x v="0"/>
    <s v="Р851ОХ 198"/>
    <s v="НЭО АО"/>
    <s v="Площадка Парнас"/>
    <s v="ЭКОВАСТ ООО"/>
    <n v="9800"/>
    <n v="6900"/>
    <n v="2900"/>
    <s v="ТКО"/>
    <s v="ЭКО ЛЭНД ООО"/>
  </r>
  <r>
    <x v="0"/>
    <s v="Н151ОХ 198"/>
    <s v="НЭО АО"/>
    <s v="Площадка Парнас"/>
    <s v="ЭКОВАСТ ООО"/>
    <n v="10000"/>
    <n v="7160"/>
    <n v="2840"/>
    <s v="ТКО"/>
    <s v="ЭКО ЛЭНД ООО"/>
  </r>
  <r>
    <x v="0"/>
    <s v="В594ВЕ 178"/>
    <s v="НЭО АО"/>
    <s v="Площадка Парнас"/>
    <s v="ЭКОВАСТ ООО"/>
    <n v="18060"/>
    <n v="13300"/>
    <n v="4760"/>
    <s v="ТКО"/>
    <s v="ЭКО ЛЭНД ООО"/>
  </r>
  <r>
    <x v="0"/>
    <s v="К638ВУ 147"/>
    <s v="ЭКО ЛЭНД ООО"/>
    <s v="Площадка Парнас"/>
    <s v="ЭКОВАСТ ООО"/>
    <n v="4620"/>
    <n v="3240"/>
    <n v="1380"/>
    <s v="КГО"/>
    <s v="ГАММА ООО"/>
  </r>
  <r>
    <x v="0"/>
    <s v="Н 083 РУ 198"/>
    <s v="ЭКО ЛЭНД ООО"/>
    <s v="Площадка Парнас"/>
    <s v="ЭКОВАСТ ООО"/>
    <n v="4060"/>
    <n v="2680"/>
    <n v="1380"/>
    <s v="КГО"/>
    <s v="ГАММА ООО"/>
  </r>
  <r>
    <x v="0"/>
    <s v="В627ХВ 178"/>
    <s v="НЭО АО"/>
    <s v="Площадка Парнас"/>
    <s v="ЭКОВАСТ ООО"/>
    <n v="5820"/>
    <n v="5120"/>
    <n v="700"/>
    <s v="ТКО"/>
    <s v="ЭКО ЛЭНД ООО"/>
  </r>
  <r>
    <x v="0"/>
    <s v="С 932 КУ 198"/>
    <s v="НЭО АО"/>
    <s v="Площадка Парнас"/>
    <s v="ЭКОВАСТ ООО"/>
    <n v="12400"/>
    <n v="8720"/>
    <n v="3680"/>
    <s v="ТКО"/>
    <s v="ЭКО ЛЭНД ООО"/>
  </r>
  <r>
    <x v="0"/>
    <s v="Н974ТА 198"/>
    <s v="ЭКО ЛЭНД ООО"/>
    <s v="Площадка Парнас"/>
    <s v="ЭКОВАСТ ООО"/>
    <n v="3900"/>
    <n v="2740"/>
    <n v="1160"/>
    <s v="КГО"/>
    <s v="ГАММА ООО"/>
  </r>
  <r>
    <x v="0"/>
    <s v="О744РР 198"/>
    <s v="ЭКО ЛЭНД ООО"/>
    <s v="Площадка Парнас"/>
    <s v="ЭКОВАСТ ООО"/>
    <n v="5380"/>
    <n v="4100"/>
    <n v="1280"/>
    <s v="КГО"/>
    <s v="ГАММА ООО"/>
  </r>
  <r>
    <x v="0"/>
    <s v="С721ТЕ 178"/>
    <s v="НЭО АО"/>
    <s v="Площадка Парнас"/>
    <s v="ЭКОВАСТ ООО"/>
    <n v="7300"/>
    <n v="5480"/>
    <n v="1820"/>
    <s v="ТКО"/>
    <s v="ЭКО ЛЭНД ООО"/>
  </r>
  <r>
    <x v="0"/>
    <s v="А200ВР 178"/>
    <s v="ЭКО ЛЭНД ООО"/>
    <s v="Площадка Парнас"/>
    <s v="ЭКОВАСТ ООО"/>
    <n v="4880"/>
    <n v="3340"/>
    <n v="1540"/>
    <s v="КГО"/>
    <s v="ГАММА ООО"/>
  </r>
  <r>
    <x v="0"/>
    <s v="Н385НО 198"/>
    <s v="НЭО АО"/>
    <s v="Площадка Парнас"/>
    <s v="ЭКОВАСТ ООО"/>
    <n v="10260"/>
    <n v="7840"/>
    <n v="2420"/>
    <s v="ТКО"/>
    <s v="ЭКО ЛЭНД ООО"/>
  </r>
  <r>
    <x v="0"/>
    <s v="Н196РК 198"/>
    <s v="ЭКО ЛЭНД ООО"/>
    <s v="Площадка Парнас"/>
    <s v="ЭКОВАСТ ООО"/>
    <n v="4280"/>
    <n v="2800"/>
    <n v="1480"/>
    <s v="КГО"/>
    <s v="ГАММА ООО"/>
  </r>
  <r>
    <x v="0"/>
    <s v="Н829РЕ 198"/>
    <s v="ЭКО ЛЭНД ООО"/>
    <s v="Площадка Парнас"/>
    <s v="ЭКОВАСТ ООО"/>
    <n v="4660"/>
    <n v="2640"/>
    <n v="2020"/>
    <s v="КГО"/>
    <s v="ГАММА ООО"/>
  </r>
  <r>
    <x v="0"/>
    <s v="Р851ОХ 198"/>
    <s v="НЭО АО"/>
    <s v="Площадка Парнас"/>
    <s v="ЭКОВАСТ ООО"/>
    <n v="9600"/>
    <n v="6900"/>
    <n v="2700"/>
    <s v="ТКО"/>
    <s v="ЭКО ЛЭНД ООО"/>
  </r>
  <r>
    <x v="0"/>
    <s v="К634МО 147"/>
    <s v="ЭКО ЛЭНД ООО"/>
    <s v="Площадка Парнас"/>
    <s v="ЭКОВАСТ ООО"/>
    <n v="3980"/>
    <n v="2660"/>
    <n v="1320"/>
    <s v="КГО"/>
    <s v="ГАММА ООО"/>
  </r>
  <r>
    <x v="0"/>
    <s v="В107ХА 147"/>
    <s v="ЭКО ЛЭНД ООО"/>
    <s v="Площадка Парнас"/>
    <s v="ЭКОВАСТ ООО"/>
    <n v="4140"/>
    <n v="2480"/>
    <n v="1660"/>
    <s v="КГО"/>
    <s v="ГАММА ООО"/>
  </r>
  <r>
    <x v="0"/>
    <s v="О642УА 47"/>
    <s v="НЭО АО"/>
    <s v="Площадка Парнас"/>
    <s v="ЭКОВАСТ ООО"/>
    <n v="16500"/>
    <n v="13940"/>
    <n v="2560"/>
    <s v="ТКО"/>
    <s v="ЭКО ЛЭНД ООО"/>
  </r>
  <r>
    <x v="0"/>
    <s v="Н574НХ 67"/>
    <s v="ЭКО ЛЭНД ООО"/>
    <s v="Площадка Парнас"/>
    <s v="ЭКОВАСТ ООО"/>
    <n v="4680"/>
    <n v="3060"/>
    <n v="1620"/>
    <s v="КГО"/>
    <s v="ГАММА ООО"/>
  </r>
  <r>
    <x v="0"/>
    <s v="В243РА 147"/>
    <s v="ЭКО ЛЭНД ООО"/>
    <s v="Площадка Парнас"/>
    <s v="ЭКОВАСТ ООО"/>
    <n v="4560"/>
    <n v="3180"/>
    <n v="1380"/>
    <s v="КГО"/>
    <s v="ГАММА ООО"/>
  </r>
  <r>
    <x v="0"/>
    <s v="К775ЕР 53"/>
    <s v="ЭКО ЛЭНД ООО"/>
    <s v="Площадка Парнас"/>
    <s v="ЭКОВАСТ ООО"/>
    <n v="4420"/>
    <n v="2860"/>
    <n v="1560"/>
    <s v="КГО"/>
    <s v="ГАММА ООО"/>
  </r>
  <r>
    <x v="0"/>
    <s v="Н247МН 198"/>
    <s v="НЭО АО"/>
    <s v="Площадка Парнас"/>
    <s v="ЭКОВАСТ ООО"/>
    <n v="21320"/>
    <n v="13780"/>
    <n v="7540"/>
    <s v="ТКО"/>
    <s v="ЭКО ЛЭНД ООО"/>
  </r>
  <r>
    <x v="0"/>
    <s v="М113ХХ 198"/>
    <s v="НЭО АО"/>
    <s v="Площадка Парнас"/>
    <s v="ЭКОВАСТ ООО"/>
    <n v="13440"/>
    <n v="8260"/>
    <n v="5180"/>
    <s v="ТКО"/>
    <s v="ЭКО ЛЭНД ООО"/>
  </r>
  <r>
    <x v="0"/>
    <s v="К484ВР 178"/>
    <s v="ЭКО ЛЭНД ООО"/>
    <s v="Площадка Парнас"/>
    <s v="ЭКОВАСТ ООО"/>
    <n v="3800"/>
    <n v="2760"/>
    <n v="1040"/>
    <s v="КГО"/>
    <s v="ГАММА ООО"/>
  </r>
  <r>
    <x v="0"/>
    <s v="Н914МЕ 198"/>
    <s v="НЭО АО"/>
    <s v="Площадка Парнас"/>
    <s v="ЭКОВАСТ ООО"/>
    <n v="22740"/>
    <n v="13760"/>
    <n v="8980"/>
    <s v="ТКО"/>
    <s v="ЭКО ЛЭНД ООО"/>
  </r>
  <r>
    <x v="0"/>
    <s v="М181ХХ 198"/>
    <s v="НЭО АО"/>
    <s v="Площадка Парнас"/>
    <s v="ЭКОВАСТ ООО"/>
    <n v="12140"/>
    <n v="8240"/>
    <n v="3900"/>
    <s v="ТКО"/>
    <s v="ЭКО ЛЭНД ООО"/>
  </r>
  <r>
    <x v="0"/>
    <s v="К638ВУ 147"/>
    <s v="ЭКО ЛЭНД ООО"/>
    <s v="Площадка Парнас"/>
    <s v="ЭКОВАСТ ООО"/>
    <n v="4100"/>
    <n v="3220"/>
    <n v="880"/>
    <s v="КГО"/>
    <s v="ГАММА ООО"/>
  </r>
  <r>
    <x v="0"/>
    <s v="Р113ЕР 198"/>
    <s v="НЭО АО"/>
    <s v="Площадка Парнас"/>
    <s v="ЭКОВАСТ ООО"/>
    <n v="17360"/>
    <n v="12420"/>
    <n v="4940"/>
    <s v="ТКО"/>
    <s v="ЭКО ЛЭНД ООО"/>
  </r>
  <r>
    <x v="0"/>
    <s v="Н 083 РУ 198"/>
    <s v="ЭКО ЛЭНД ООО"/>
    <s v="Площадка Парнас"/>
    <s v="ЭКОВАСТ ООО"/>
    <n v="4220"/>
    <n v="2660"/>
    <n v="1560"/>
    <s v="КГО"/>
    <s v="ГАММА ООО"/>
  </r>
  <r>
    <x v="0"/>
    <s v="К917НУ 763"/>
    <s v="ЭКО ЛЭНД ООО"/>
    <s v="Площадка Парнас"/>
    <s v="ЭКОВАСТ ООО"/>
    <n v="5160"/>
    <n v="3760"/>
    <n v="1400"/>
    <s v="КГО"/>
    <s v="ГАММА ООО"/>
  </r>
  <r>
    <x v="0"/>
    <s v="В904УУ 198"/>
    <s v="НЭО АО"/>
    <s v="Площадка Парнас"/>
    <s v="ЭКОВАСТ ООО"/>
    <n v="26240"/>
    <n v="16860"/>
    <n v="9380"/>
    <s v="ТКО"/>
    <s v="ЭКО ЛЭНД ООО"/>
  </r>
  <r>
    <x v="0"/>
    <s v="В866ХК 198"/>
    <s v="НЭО АО"/>
    <s v="Площадка Парнас"/>
    <s v="ЭКОВАСТ ООО"/>
    <n v="17160"/>
    <n v="12080"/>
    <n v="5080"/>
    <s v="ТКО"/>
    <s v="ЭКО ЛЭНД ООО"/>
  </r>
  <r>
    <x v="0"/>
    <s v="К393РА 763"/>
    <s v="ЭКО ЛЭНД ООО"/>
    <s v="Площадка Парнас"/>
    <s v="ЭКОВАСТ ООО"/>
    <n v="4060"/>
    <n v="3100"/>
    <n v="960"/>
    <s v="КГО"/>
    <s v="ГАММА ООО"/>
  </r>
  <r>
    <x v="0"/>
    <s v="О642УА 47"/>
    <s v="НЭО АО"/>
    <s v="Площадка Парнас"/>
    <s v="ЭКОВАСТ ООО"/>
    <n v="15760"/>
    <n v="14280"/>
    <n v="1480"/>
    <s v="ТКО"/>
    <s v="ЭКО ЛЭНД ООО"/>
  </r>
  <r>
    <x v="0"/>
    <s v="Н829РЕ 198"/>
    <s v="ЭКО ЛЭНД ООО"/>
    <s v="Площадка Парнас"/>
    <s v="ЭКОВАСТ ООО"/>
    <n v="4180"/>
    <n v="2620"/>
    <n v="1560"/>
    <s v="КГО"/>
    <s v="ГАММА ООО"/>
  </r>
  <r>
    <x v="0"/>
    <s v="Н437МН 198"/>
    <s v="НЭО АО"/>
    <s v="Площадка Парнас"/>
    <s v="ЭКОВАСТ ООО"/>
    <n v="20320"/>
    <n v="13060"/>
    <n v="7260"/>
    <s v="ТКО"/>
    <s v="ЭКО ЛЭНД ООО"/>
  </r>
  <r>
    <x v="0"/>
    <s v="Н196РК 198"/>
    <s v="ЭКО ЛЭНД ООО"/>
    <s v="Площадка Парнас"/>
    <s v="ЭКОВАСТ ООО"/>
    <n v="3700"/>
    <n v="2800"/>
    <n v="900"/>
    <s v="КГО"/>
    <s v="ГАММА ООО"/>
  </r>
  <r>
    <x v="0"/>
    <s v="О744РР 198"/>
    <s v="ЭКО ЛЭНД ООО"/>
    <s v="Площадка Парнас"/>
    <s v="ЭКОВАСТ ООО"/>
    <n v="5440"/>
    <n v="4100"/>
    <n v="1340"/>
    <s v="КГО"/>
    <s v="ГАММА ООО"/>
  </r>
  <r>
    <x v="0"/>
    <s v="В107ХА 147"/>
    <s v="ЭКО ЛЭНД ООО"/>
    <s v="Площадка Парнас"/>
    <s v="ЭКОВАСТ ООО"/>
    <n v="3940"/>
    <n v="2580"/>
    <n v="1360"/>
    <s v="КГО"/>
    <s v="ГАММА ООО"/>
  </r>
  <r>
    <x v="0"/>
    <s v="Н481МН 198"/>
    <s v="НЭО АО"/>
    <s v="Площадка Парнас"/>
    <s v="ЭКОВАСТ ООО"/>
    <n v="20560"/>
    <n v="12920"/>
    <n v="7640"/>
    <s v="ТКО"/>
    <s v="ЭКО ЛЭНД ООО"/>
  </r>
  <r>
    <x v="0"/>
    <s v="К634МО 147"/>
    <s v="ЭКО ЛЭНД ООО"/>
    <s v="Площадка Парнас"/>
    <s v="ЭКОВАСТ ООО"/>
    <n v="3760"/>
    <n v="2660"/>
    <n v="1100"/>
    <s v="КГО"/>
    <s v="ГАММА ООО"/>
  </r>
  <r>
    <x v="0"/>
    <s v="А200ВР 178"/>
    <s v="ЭКО ЛЭНД ООО"/>
    <s v="Площадка Парнас"/>
    <s v="ЭКОВАСТ ООО"/>
    <n v="4400"/>
    <n v="3340"/>
    <n v="1060"/>
    <s v="КГО"/>
    <s v="ГАММА ООО"/>
  </r>
  <r>
    <x v="0"/>
    <s v="В243РА 147"/>
    <s v="ЭКО ЛЭНД ООО"/>
    <s v="Площадка Парнас"/>
    <s v="ЭКОВАСТ ООО"/>
    <n v="4220"/>
    <n v="3200"/>
    <n v="1020"/>
    <s v="КГО"/>
    <s v="ГАММА ООО"/>
  </r>
  <r>
    <x v="0"/>
    <s v="С 161 РО 198"/>
    <s v="НЭО АО"/>
    <s v="Площадка Парнас"/>
    <s v="ЭКОВАСТ ООО"/>
    <n v="14480"/>
    <n v="8860"/>
    <n v="5620"/>
    <s v="ТКО"/>
    <s v="ЭКО ЛЭНД ООО"/>
  </r>
  <r>
    <x v="0"/>
    <s v="К638ВУ 147"/>
    <s v="ЭКО ЛЭНД ООО"/>
    <s v="Площадка Парнас"/>
    <s v="ЭКОВАСТ ООО"/>
    <n v="4480"/>
    <n v="3420"/>
    <n v="1060"/>
    <s v="КГО"/>
    <s v="ГАММА ООО"/>
  </r>
  <r>
    <x v="0"/>
    <s v="М113ХХ 198"/>
    <s v="НЭО АО"/>
    <s v="Площадка Парнас"/>
    <s v="ЭКОВАСТ ООО"/>
    <n v="14140"/>
    <n v="8220"/>
    <n v="5920"/>
    <s v="ТКО"/>
    <s v="ЭКО ЛЭНД ООО"/>
  </r>
  <r>
    <x v="0"/>
    <s v="К484ВР 178"/>
    <s v="ЭКО ЛЭНД ООО"/>
    <s v="Площадка Парнас"/>
    <s v="ЭКОВАСТ ООО"/>
    <n v="3660"/>
    <n v="2780"/>
    <n v="880"/>
    <s v="КГО"/>
    <s v="ГАММА ООО"/>
  </r>
  <r>
    <x v="1"/>
    <s v="В594ВЕ 178"/>
    <s v="НЭО АО"/>
    <s v="Площадка Парнас"/>
    <s v="ЭКОВАСТ ООО"/>
    <n v="17060"/>
    <n v="13240"/>
    <n v="3820"/>
    <s v="ТКО"/>
    <s v="ЭКО ЛЭНД ООО"/>
  </r>
  <r>
    <x v="1"/>
    <s v="В627ХВ 178"/>
    <s v="НЭО АО"/>
    <s v="Площадка Парнас"/>
    <s v="ЭКОВАСТ ООО"/>
    <n v="6080"/>
    <n v="5520"/>
    <n v="560"/>
    <s v="ТКО"/>
    <s v="ЭКО ЛЭНД ООО"/>
  </r>
  <r>
    <x v="1"/>
    <s v="Н385НО 198"/>
    <s v="НЭО АО"/>
    <s v="Площадка Парнас"/>
    <s v="ЭКОВАСТ ООО"/>
    <n v="9420"/>
    <n v="7880"/>
    <n v="1540"/>
    <s v="ТКО"/>
    <s v="ЭКО ЛЭНД ООО"/>
  </r>
  <r>
    <x v="1"/>
    <s v="Х942ММ 178"/>
    <s v="НЭО АО"/>
    <s v="Площадка Парнас"/>
    <s v="ЭКОВАСТ ООО"/>
    <n v="18960"/>
    <n v="15300"/>
    <n v="3660"/>
    <s v="ТКО"/>
    <s v="ЭКО ЛЭНД ООО"/>
  </r>
  <r>
    <x v="1"/>
    <s v="В622НМ 198"/>
    <s v="НЭО АО"/>
    <s v="Площадка Парнас"/>
    <s v="ЭКОВАСТ ООО"/>
    <n v="17640"/>
    <n v="11700"/>
    <n v="5940"/>
    <s v="ТКО"/>
    <s v="ЭКО ЛЭНД ООО"/>
  </r>
  <r>
    <x v="1"/>
    <s v="С 861 РО 198"/>
    <s v="НЭО АО"/>
    <s v="Площадка Парнас"/>
    <s v="ЭКОВАСТ ООО"/>
    <n v="11680"/>
    <n v="8760"/>
    <n v="2920"/>
    <s v="ТКО"/>
    <s v="ЭКО ЛЭНД ООО"/>
  </r>
  <r>
    <x v="1"/>
    <s v="В627ХВ 178"/>
    <s v="НЭО АО"/>
    <s v="Площадка Парнас"/>
    <s v="ЭКОВАСТ ООО"/>
    <n v="7200"/>
    <n v="5520"/>
    <n v="1680"/>
    <s v="ТКО"/>
    <s v="ЭКО ЛЭНД ООО"/>
  </r>
  <r>
    <x v="1"/>
    <s v="В627ХВ 178"/>
    <s v="НЭО АО"/>
    <s v="Площадка Парнас"/>
    <s v="ЭКОВАСТ ООО"/>
    <n v="6800"/>
    <n v="5740"/>
    <n v="1060"/>
    <s v="ТКО"/>
    <s v="ЭКО ЛЭНД ООО"/>
  </r>
  <r>
    <x v="1"/>
    <s v="Н383ОХ 198"/>
    <s v="НЭО АО"/>
    <s v="Площадка Парнас"/>
    <s v="ЭКОВАСТ ООО"/>
    <n v="9100"/>
    <n v="7160"/>
    <n v="1940"/>
    <s v="ТКО"/>
    <s v="ЭКО ЛЭНД ООО"/>
  </r>
  <r>
    <x v="1"/>
    <s v="С721ТЕ 178"/>
    <s v="НЭО АО"/>
    <s v="Площадка Парнас"/>
    <s v="ЭКОВАСТ ООО"/>
    <n v="7360"/>
    <n v="5520"/>
    <n v="1840"/>
    <s v="ТКО"/>
    <s v="ЭКО ЛЭНД ООО"/>
  </r>
  <r>
    <x v="1"/>
    <s v="В848УУ 198"/>
    <s v="НЭО АО"/>
    <s v="Площадка Парнас"/>
    <s v="ЭКОВАСТ ООО"/>
    <n v="13400"/>
    <n v="11400"/>
    <n v="2000"/>
    <s v="ТКО"/>
    <s v="ЭКО ЛЭНД ООО"/>
  </r>
  <r>
    <x v="1"/>
    <s v="В627ХВ 178"/>
    <s v="НЭО АО"/>
    <s v="Площадка Парнас"/>
    <s v="ЭКОВАСТ ООО"/>
    <n v="6300"/>
    <n v="5260"/>
    <n v="1040"/>
    <s v="ТКО"/>
    <s v="ЭКО ЛЭНД ООО"/>
  </r>
  <r>
    <x v="1"/>
    <s v="Н 083 РУ 198"/>
    <s v="ЭКО ЛЭНД ООО"/>
    <s v="Площадка Парнас"/>
    <s v="ЭКОВАСТ ООО"/>
    <n v="4360"/>
    <n v="2640"/>
    <n v="1720"/>
    <s v="КГО"/>
    <s v="ГАММА ООО"/>
  </r>
  <r>
    <x v="1"/>
    <s v="Н829РЕ 198"/>
    <s v="ЭКО ЛЭНД ООО"/>
    <s v="Площадка Парнас"/>
    <s v="ЭКОВАСТ ООО"/>
    <n v="4240"/>
    <n v="2600"/>
    <n v="1640"/>
    <s v="КГО"/>
    <s v="ГАММА ООО"/>
  </r>
  <r>
    <x v="1"/>
    <s v="О744РР 198"/>
    <s v="ЭКО ЛЭНД ООО"/>
    <s v="Площадка Парнас"/>
    <s v="ЭКОВАСТ ООО"/>
    <n v="5780"/>
    <n v="4200"/>
    <n v="1580"/>
    <s v="КГО"/>
    <s v="ГАММА ООО"/>
  </r>
  <r>
    <x v="1"/>
    <s v="В627ХВ 178"/>
    <s v="НЭО АО"/>
    <s v="Площадка Парнас"/>
    <s v="ЭКОВАСТ ООО"/>
    <n v="6100"/>
    <n v="5260"/>
    <n v="840"/>
    <s v="ТКО"/>
    <s v="ЭКО ЛЭНД ООО"/>
  </r>
  <r>
    <x v="1"/>
    <s v="Р851ОХ 198"/>
    <s v="НЭО АО"/>
    <s v="Площадка Парнас"/>
    <s v="ЭКОВАСТ ООО"/>
    <n v="9540"/>
    <n v="6880"/>
    <n v="2660"/>
    <s v="ТКО"/>
    <s v="ЭКО ЛЭНД ООО"/>
  </r>
  <r>
    <x v="1"/>
    <s v="К393РА 763"/>
    <s v="ЭКО ЛЭНД ООО"/>
    <s v="Площадка Парнас"/>
    <s v="ЭКОВАСТ ООО"/>
    <n v="4100"/>
    <n v="3040"/>
    <n v="1060"/>
    <s v="КГО"/>
    <s v="ГАММА ООО"/>
  </r>
  <r>
    <x v="1"/>
    <s v="В627ХВ 178"/>
    <s v="НЭО АО"/>
    <s v="Площадка Парнас"/>
    <s v="ЭКОВАСТ ООО"/>
    <n v="6680"/>
    <n v="5500"/>
    <n v="1180"/>
    <s v="ТКО"/>
    <s v="ЭКО ЛЭНД ООО"/>
  </r>
  <r>
    <x v="1"/>
    <s v="К634МО 147"/>
    <s v="ЭКО ЛЭНД ООО"/>
    <s v="Площадка Парнас"/>
    <s v="ЭКОВАСТ ООО"/>
    <n v="3960"/>
    <n v="2700"/>
    <n v="1260"/>
    <s v="КГО"/>
    <s v="ГАММА ООО"/>
  </r>
  <r>
    <x v="1"/>
    <s v="С214ТЕ 178"/>
    <s v="НЭО АО"/>
    <s v="Площадка Парнас"/>
    <s v="ЭКОВАСТ ООО"/>
    <n v="12900"/>
    <n v="11020"/>
    <n v="1880"/>
    <s v="ТКО"/>
    <s v="ЭКО ЛЭНД ООО"/>
  </r>
  <r>
    <x v="1"/>
    <s v="В848УУ 198"/>
    <s v="НЭО АО"/>
    <s v="Площадка Парнас"/>
    <s v="ЭКОВАСТ ООО"/>
    <n v="14380"/>
    <n v="11400"/>
    <n v="2980"/>
    <s v="ТКО"/>
    <s v="ЭКО ЛЭНД ООО"/>
  </r>
  <r>
    <x v="1"/>
    <s v="А200ВР 178"/>
    <s v="ЭКО ЛЭНД ООО"/>
    <s v="Площадка Парнас"/>
    <s v="ЭКОВАСТ ООО"/>
    <n v="4380"/>
    <n v="3340"/>
    <n v="1040"/>
    <s v="КГО"/>
    <s v="ГАММА ООО"/>
  </r>
  <r>
    <x v="1"/>
    <s v="В107ХА 147"/>
    <s v="ЭКО ЛЭНД ООО"/>
    <s v="Площадка Парнас"/>
    <s v="ЭКОВАСТ ООО"/>
    <n v="4040"/>
    <n v="2480"/>
    <n v="1560"/>
    <s v="КГО"/>
    <s v="ГАММА ООО"/>
  </r>
  <r>
    <x v="1"/>
    <s v="Н829РЕ 198"/>
    <s v="ЭКО ЛЭНД ООО"/>
    <s v="Площадка Парнас"/>
    <s v="ЭКОВАСТ ООО"/>
    <n v="3620"/>
    <n v="2620"/>
    <n v="1000"/>
    <s v="КГО"/>
    <s v="ГАММА ООО"/>
  </r>
  <r>
    <x v="1"/>
    <s v="Н 083 РУ 198"/>
    <s v="ЭКО ЛЭНД ООО"/>
    <s v="Площадка Парнас"/>
    <s v="ЭКОВАСТ ООО"/>
    <n v="4120"/>
    <n v="2640"/>
    <n v="1480"/>
    <s v="КГО"/>
    <s v="ГАММА ООО"/>
  </r>
  <r>
    <x v="1"/>
    <s v="Р057НР 198"/>
    <s v="НЭО АО"/>
    <s v="Площадка Парнас"/>
    <s v="ЭКОВАСТ ООО"/>
    <n v="15420"/>
    <n v="12520"/>
    <n v="2900"/>
    <s v="ТКО"/>
    <s v="ЭКО ЛЭНД ООО"/>
  </r>
  <r>
    <x v="1"/>
    <s v="В243РА 147"/>
    <s v="ЭКО ЛЭНД ООО"/>
    <s v="Площадка Парнас"/>
    <s v="ЭКОВАСТ ООО"/>
    <n v="4800"/>
    <n v="3200"/>
    <n v="1600"/>
    <s v="КГО"/>
    <s v="ГАММА ООО"/>
  </r>
  <r>
    <x v="1"/>
    <s v="К393РА 763"/>
    <s v="ЭКО ЛЭНД ООО"/>
    <s v="Площадка Парнас"/>
    <s v="ЭКОВАСТ ООО"/>
    <n v="4080"/>
    <n v="3080"/>
    <n v="1000"/>
    <s v="КГО"/>
    <s v="ГАММА ООО"/>
  </r>
  <r>
    <x v="1"/>
    <s v="Н481МН 198"/>
    <s v="НЭО АО"/>
    <s v="Площадка Парнас"/>
    <s v="ЭКОВАСТ ООО"/>
    <n v="15060"/>
    <n v="12900"/>
    <n v="2160"/>
    <s v="ТКО"/>
    <s v="ЭКО ЛЭНД ООО"/>
  </r>
  <r>
    <x v="1"/>
    <s v="В866ХК 198"/>
    <s v="НЭО АО"/>
    <s v="Площадка Парнас"/>
    <s v="ЭКОВАСТ ООО"/>
    <n v="13300"/>
    <n v="12080"/>
    <n v="1220"/>
    <s v="ТКО"/>
    <s v="ЭКО ЛЭНД ООО"/>
  </r>
  <r>
    <x v="1"/>
    <s v="К634МО 147"/>
    <s v="ЭКО ЛЭНД ООО"/>
    <s v="Площадка Парнас"/>
    <s v="ЭКОВАСТ ООО"/>
    <n v="4000"/>
    <n v="2720"/>
    <n v="1280"/>
    <s v="КГО"/>
    <s v="ГАММА ООО"/>
  </r>
  <r>
    <x v="1"/>
    <s v="В107ХА 147"/>
    <s v="ЭКО ЛЭНД ООО"/>
    <s v="Площадка Парнас"/>
    <s v="ЭКОВАСТ ООО"/>
    <n v="3360"/>
    <n v="2480"/>
    <n v="880"/>
    <s v="КГО"/>
    <s v="ГАММА ООО"/>
  </r>
  <r>
    <x v="1"/>
    <s v="О744РР 198"/>
    <s v="ЭКО ЛЭНД ООО"/>
    <s v="Площадка Парнас"/>
    <s v="ЭКОВАСТ ООО"/>
    <n v="5140"/>
    <n v="4100"/>
    <n v="1040"/>
    <s v="КГО"/>
    <s v="ГАММА ООО"/>
  </r>
  <r>
    <x v="1"/>
    <s v="Н829РЕ 198"/>
    <s v="ЭКО ЛЭНД ООО"/>
    <s v="Площадка Парнас"/>
    <s v="ЭКОВАСТ ООО"/>
    <n v="3900"/>
    <n v="2620"/>
    <n v="1280"/>
    <s v="КГО"/>
    <s v="ГАММА ООО"/>
  </r>
  <r>
    <x v="1"/>
    <s v="А200ВР 178"/>
    <s v="ЭКО ЛЭНД ООО"/>
    <s v="Площадка Парнас"/>
    <s v="ЭКОВАСТ ООО"/>
    <n v="4920"/>
    <n v="3380"/>
    <n v="1540"/>
    <s v="КГО"/>
    <s v="ГАММА ООО"/>
  </r>
  <r>
    <x v="2"/>
    <s v="С721ТЕ 178"/>
    <s v="НЭО АО"/>
    <s v="Площадка Парнас"/>
    <s v="ЭКОВАСТ ООО"/>
    <n v="7700"/>
    <n v="5440"/>
    <n v="2260"/>
    <s v="ТКО"/>
    <s v="ЭКО ЛЭНД ООО"/>
  </r>
  <r>
    <x v="2"/>
    <s v="В848УУ 198"/>
    <s v="НЭО АО"/>
    <s v="Площадка Парнас"/>
    <s v="ЭКОВАСТ ООО"/>
    <n v="13700"/>
    <n v="11520"/>
    <n v="2180"/>
    <s v="ТКО"/>
    <s v="ЭКО ЛЭНД ООО"/>
  </r>
  <r>
    <x v="2"/>
    <s v="Н383ОХ 198"/>
    <s v="НЭО АО"/>
    <s v="Площадка Парнас"/>
    <s v="ЭКОВАСТ ООО"/>
    <n v="10060"/>
    <n v="7140"/>
    <n v="2920"/>
    <s v="ТКО"/>
    <s v="ЭКО ЛЭНД ООО"/>
  </r>
  <r>
    <x v="2"/>
    <s v="С721ТЕ 178"/>
    <s v="НЭО АО"/>
    <s v="Площадка Парнас"/>
    <s v="ЭКОВАСТ ООО"/>
    <n v="6760"/>
    <n v="5600"/>
    <n v="1160"/>
    <s v="ТКО"/>
    <s v="ЭКО ЛЭНД ООО"/>
  </r>
  <r>
    <x v="2"/>
    <s v="К638ВУ 147"/>
    <s v="ЭКО ЛЭНД ООО"/>
    <s v="Площадка Парнас"/>
    <s v="ЭКОВАСТ ООО"/>
    <n v="4820"/>
    <n v="3540"/>
    <n v="1280"/>
    <s v="КГО"/>
    <s v="ГАММА ООО"/>
  </r>
  <r>
    <x v="2"/>
    <s v="В848УУ 198"/>
    <s v="НЭО АО"/>
    <s v="Площадка Парнас"/>
    <s v="ЭКОВАСТ ООО"/>
    <n v="13100"/>
    <n v="11440"/>
    <n v="1660"/>
    <s v="ТКО"/>
    <s v="ЭКО ЛЭНД ООО"/>
  </r>
  <r>
    <x v="2"/>
    <s v="К471ЕВ 53"/>
    <s v="ЭКО ЛЭНД ООО"/>
    <s v="Площадка Парнас"/>
    <s v="ЭКОВАСТ ООО"/>
    <n v="4320"/>
    <n v="2740"/>
    <n v="1580"/>
    <s v="КГО"/>
    <s v="ГАММА ООО"/>
  </r>
  <r>
    <x v="2"/>
    <s v="В627ХВ 178"/>
    <s v="НЭО АО"/>
    <s v="Площадка Парнас"/>
    <s v="ЭКОВАСТ ООО"/>
    <n v="7120"/>
    <n v="5520"/>
    <n v="1600"/>
    <s v="ТКО"/>
    <s v="ЭКО ЛЭНД ООО"/>
  </r>
  <r>
    <x v="2"/>
    <s v="К917НУ 763"/>
    <s v="ЭКО ЛЭНД ООО"/>
    <s v="Площадка Парнас"/>
    <s v="ЭКОВАСТ ООО"/>
    <n v="5440"/>
    <n v="3660"/>
    <n v="1780"/>
    <s v="КГО"/>
    <s v="ГАММА ООО"/>
  </r>
  <r>
    <x v="2"/>
    <s v="К484ВР 178"/>
    <s v="ЭКО ЛЭНД ООО"/>
    <s v="Площадка Парнас"/>
    <s v="ЭКОВАСТ ООО"/>
    <n v="3800"/>
    <n v="2800"/>
    <n v="1000"/>
    <s v="КГО"/>
    <s v="ГАММА ООО"/>
  </r>
  <r>
    <x v="2"/>
    <s v="В243РА 147"/>
    <s v="ЭКО ЛЭНД ООО"/>
    <s v="Площадка Парнас"/>
    <s v="ЭКОВАСТ ООО"/>
    <n v="4680"/>
    <n v="3240"/>
    <n v="1440"/>
    <s v="КГО"/>
    <s v="ГАММА ООО"/>
  </r>
  <r>
    <x v="2"/>
    <s v="В627ХВ 178"/>
    <s v="НЭО АО"/>
    <s v="Площадка Парнас"/>
    <s v="ЭКОВАСТ ООО"/>
    <n v="7620"/>
    <n v="6020"/>
    <n v="1600"/>
    <s v="ТКО"/>
    <s v="ЭКО ЛЭНД ООО"/>
  </r>
  <r>
    <x v="2"/>
    <s v="А200ВР 178"/>
    <s v="ЭКО ЛЭНД ООО"/>
    <s v="Площадка Парнас"/>
    <s v="ЭКОВАСТ ООО"/>
    <n v="4260"/>
    <n v="3380"/>
    <n v="880"/>
    <s v="КГО"/>
    <s v="ГАММА ООО"/>
  </r>
  <r>
    <x v="2"/>
    <s v="О744РР 198"/>
    <s v="ЭКО ЛЭНД ООО"/>
    <s v="Площадка Парнас"/>
    <s v="ЭКОВАСТ ООО"/>
    <n v="5780"/>
    <n v="4180"/>
    <n v="1600"/>
    <s v="КГО"/>
    <s v="ГАММА ООО"/>
  </r>
  <r>
    <x v="2"/>
    <s v="Р851ОХ 198"/>
    <s v="НЭО АО"/>
    <s v="Площадка Парнас"/>
    <s v="ЭКОВАСТ ООО"/>
    <n v="9420"/>
    <n v="6840"/>
    <n v="2580"/>
    <s v="ТКО"/>
    <s v="ЭКО ЛЭНД ООО"/>
  </r>
  <r>
    <x v="2"/>
    <s v="К638ВУ 147"/>
    <s v="ЭКО ЛЭНД ООО"/>
    <s v="Площадка Парнас"/>
    <s v="ЭКОВАСТ ООО"/>
    <n v="4360"/>
    <n v="3140"/>
    <n v="1220"/>
    <s v="КГО"/>
    <s v="ГАММА ООО"/>
  </r>
  <r>
    <x v="2"/>
    <s v="К471ЕВ 53"/>
    <s v="ЭКО ЛЭНД ООО"/>
    <s v="Площадка Парнас"/>
    <s v="ЭКОВАСТ ООО"/>
    <n v="3900"/>
    <n v="2740"/>
    <n v="1160"/>
    <s v="КГО"/>
    <s v="ГАММА ООО"/>
  </r>
  <r>
    <x v="2"/>
    <s v="В866ХК 198"/>
    <s v="НЭО АО"/>
    <s v="Площадка Парнас"/>
    <s v="ЭКОВАСТ ООО"/>
    <n v="12440"/>
    <n v="11860"/>
    <n v="580"/>
    <s v="ТКО"/>
    <s v="ЭКО ЛЭНД ООО"/>
  </r>
  <r>
    <x v="2"/>
    <s v="В107ХА 147"/>
    <s v="ЭКО ЛЭНД ООО"/>
    <s v="Площадка Парнас"/>
    <s v="ЭКОВАСТ ООО"/>
    <n v="3940"/>
    <n v="2500"/>
    <n v="1440"/>
    <s v="КГО"/>
    <s v="ГАММА ООО"/>
  </r>
  <r>
    <x v="2"/>
    <s v="К917НУ 763"/>
    <s v="ЭКО ЛЭНД ООО"/>
    <s v="Площадка Парнас"/>
    <s v="ЭКОВАСТ ООО"/>
    <n v="4660"/>
    <n v="3660"/>
    <n v="1000"/>
    <s v="КГО"/>
    <s v="ГАММА ООО"/>
  </r>
  <r>
    <x v="2"/>
    <s v="К484ВР 178"/>
    <s v="ЭКО ЛЭНД ООО"/>
    <s v="Площадка Парнас"/>
    <s v="ЭКОВАСТ ООО"/>
    <n v="3840"/>
    <n v="2800"/>
    <n v="1040"/>
    <s v="КГО"/>
    <s v="ГАММА ООО"/>
  </r>
  <r>
    <x v="2"/>
    <s v="В243РА 147"/>
    <s v="ЭКО ЛЭНД ООО"/>
    <s v="Площадка Парнас"/>
    <s v="ЭКОВАСТ ООО"/>
    <n v="4880"/>
    <n v="3180"/>
    <n v="1700"/>
    <s v="КГО"/>
    <s v="ГАММА ООО"/>
  </r>
  <r>
    <x v="2"/>
    <s v="А200ВР 178"/>
    <s v="ЭКО ЛЭНД ООО"/>
    <s v="Площадка Парнас"/>
    <s v="ЭКОВАСТ ООО"/>
    <n v="4440"/>
    <n v="3300"/>
    <n v="1140"/>
    <s v="КГО"/>
    <s v="ГАММА ООО"/>
  </r>
  <r>
    <x v="2"/>
    <s v="О744РР 198"/>
    <s v="ЭКО ЛЭНД ООО"/>
    <s v="Площадка Парнас"/>
    <s v="ЭКОВАСТ ООО"/>
    <n v="5060"/>
    <n v="4000"/>
    <n v="1060"/>
    <s v="КГО"/>
    <s v="ГАММА ООО"/>
  </r>
  <r>
    <x v="2"/>
    <s v="Р719ОН 198"/>
    <s v="НЭО АО"/>
    <s v="Площадка Парнас"/>
    <s v="ЭКОВАСТ ООО"/>
    <n v="18320"/>
    <n v="15640"/>
    <n v="2680"/>
    <s v="ТКО"/>
    <s v="ЭКО ЛЭНД ООО"/>
  </r>
  <r>
    <x v="3"/>
    <s v="к311тк 198"/>
    <s v="НЭО АО"/>
    <s v="Площадка Парнас"/>
    <s v="ЭКОВАСТ ООО"/>
    <n v="19280"/>
    <n v="15760"/>
    <n v="3520"/>
    <s v="ТКО"/>
    <s v="ЭКО ЛЭНД ООО"/>
  </r>
  <r>
    <x v="3"/>
    <s v="Х942ММ 178"/>
    <s v="НЭО АО"/>
    <s v="Площадка Парнас"/>
    <s v="ЭКОВАСТ ООО"/>
    <n v="16820"/>
    <n v="15020"/>
    <n v="1800"/>
    <s v="ТКО"/>
    <s v="ЭКО ЛЭНД ООО"/>
  </r>
  <r>
    <x v="3"/>
    <s v="К634МО 147"/>
    <s v="ЭКО ЛЭНД ООО"/>
    <s v="Площадка Парнас"/>
    <s v="ЭКОВАСТ ООО"/>
    <n v="4160"/>
    <n v="2680"/>
    <n v="1480"/>
    <s v="КГО"/>
    <s v="ГАММА ООО"/>
  </r>
  <r>
    <x v="3"/>
    <s v="Н385НО 198"/>
    <s v="НЭО АО"/>
    <s v="Площадка Парнас"/>
    <s v="ЭКОВАСТ ООО"/>
    <n v="9720"/>
    <n v="7540"/>
    <n v="2180"/>
    <s v="ТКО"/>
    <s v="ЭКО ЛЭНД ООО"/>
  </r>
  <r>
    <x v="3"/>
    <s v="О642УА 47"/>
    <s v="НЭО АО"/>
    <s v="Площадка Парнас"/>
    <s v="ЭКОВАСТ ООО"/>
    <n v="19800"/>
    <n v="14280"/>
    <n v="5520"/>
    <s v="ТКО"/>
    <s v="ЭКО ЛЭНД ООО"/>
  </r>
  <r>
    <x v="3"/>
    <s v="В627ХВ 178"/>
    <s v="НЭО АО"/>
    <s v="Площадка Парнас"/>
    <s v="ЭКОВАСТ ООО"/>
    <n v="7260"/>
    <n v="5500"/>
    <n v="1760"/>
    <s v="ТКО"/>
    <s v="ЭКО ЛЭНД ООО"/>
  </r>
  <r>
    <x v="3"/>
    <s v="с893ор 198"/>
    <s v="ЭКО ЛЭНД ООО"/>
    <s v="Площадка Парнас"/>
    <s v="ЭКОВАСТ ООО"/>
    <n v="3420"/>
    <n v="2660"/>
    <n v="760"/>
    <s v="КГО"/>
    <s v="ГАММА ООО"/>
  </r>
  <r>
    <x v="3"/>
    <s v="К393РА 763"/>
    <s v="ЭКО ЛЭНД ООО"/>
    <s v="Площадка Парнас"/>
    <s v="ЭКОВАСТ ООО"/>
    <n v="4440"/>
    <n v="3060"/>
    <n v="1380"/>
    <s v="КГО"/>
    <s v="ГАММА ООО"/>
  </r>
  <r>
    <x v="3"/>
    <s v="С 932 КУ 198"/>
    <s v="НЭО АО"/>
    <s v="Площадка Парнас"/>
    <s v="ЭКОВАСТ ООО"/>
    <n v="12480"/>
    <n v="8760"/>
    <n v="3720"/>
    <s v="ТКО"/>
    <s v="ЭКО ЛЭНД ООО"/>
  </r>
  <r>
    <x v="3"/>
    <s v="С214ТЕ 178"/>
    <s v="НЭО АО"/>
    <s v="Площадка Парнас"/>
    <s v="ЭКОВАСТ ООО"/>
    <n v="12580"/>
    <n v="10860"/>
    <n v="1720"/>
    <s v="ТКО"/>
    <s v="ЭКО ЛЭНД ООО"/>
  </r>
  <r>
    <x v="3"/>
    <s v="Х942ММ 178"/>
    <s v="НЭО АО"/>
    <s v="Площадка Парнас"/>
    <s v="ЭКОВАСТ ООО"/>
    <n v="19760"/>
    <n v="15440"/>
    <n v="4320"/>
    <s v="ТКО"/>
    <s v="ЭКО ЛЭНД ООО"/>
  </r>
  <r>
    <x v="3"/>
    <s v="о744рр 198"/>
    <s v="ЭКО ЛЭНД ООО"/>
    <s v="Площадка Парнас"/>
    <s v="ЭКОВАСТ ООО"/>
    <n v="5240"/>
    <n v="4000"/>
    <n v="1240"/>
    <s v="КГО"/>
    <s v="ГАММА ООО"/>
  </r>
  <r>
    <x v="3"/>
    <s v="Н974ТА 198"/>
    <s v="ЭКО ЛЭНД ООО"/>
    <s v="Площадка Парнас"/>
    <s v="ЭКОВАСТ ООО"/>
    <n v="3820"/>
    <n v="2740"/>
    <n v="1080"/>
    <s v="КГО"/>
    <s v="ГАММА ООО"/>
  </r>
  <r>
    <x v="3"/>
    <s v="С 861 РО 198"/>
    <s v="НЭО АО"/>
    <s v="Площадка Парнас"/>
    <s v="ЭКОВАСТ ООО"/>
    <n v="12220"/>
    <n v="8820"/>
    <n v="3400"/>
    <s v="ТКО"/>
    <s v="ЭКО ЛЭНД ООО"/>
  </r>
  <r>
    <x v="3"/>
    <s v="К484ВР 178"/>
    <s v="ЭКО ЛЭНД ООО"/>
    <s v="Площадка Парнас"/>
    <s v="ЭКОВАСТ ООО"/>
    <n v="3860"/>
    <n v="2840"/>
    <n v="1020"/>
    <s v="КГО"/>
    <s v="ГАММА ООО"/>
  </r>
  <r>
    <x v="3"/>
    <s v="Р851ОХ 198"/>
    <s v="НЭО АО"/>
    <s v="Площадка Парнас"/>
    <s v="ЭКОВАСТ ООО"/>
    <n v="9760"/>
    <n v="6880"/>
    <n v="2880"/>
    <s v="ТКО"/>
    <s v="ЭКО ЛЭНД ООО"/>
  </r>
  <r>
    <x v="3"/>
    <s v="С721ТЕ 178"/>
    <s v="НЭО АО"/>
    <s v="Площадка Парнас"/>
    <s v="ЭКОВАСТ ООО"/>
    <n v="6740"/>
    <n v="5660"/>
    <n v="1080"/>
    <s v="ТКО"/>
    <s v="ЭКО ЛЭНД ООО"/>
  </r>
  <r>
    <x v="3"/>
    <s v="К634МО 147"/>
    <s v="ЭКО ЛЭНД ООО"/>
    <s v="Площадка Парнас"/>
    <s v="ЭКОВАСТ ООО"/>
    <n v="3740"/>
    <n v="2620"/>
    <n v="1120"/>
    <s v="КГО"/>
    <s v="ГАММА ООО"/>
  </r>
  <r>
    <x v="3"/>
    <s v="В627ХВ 178"/>
    <s v="НЭО АО"/>
    <s v="Площадка Парнас"/>
    <s v="ЭКОВАСТ ООО"/>
    <n v="7740"/>
    <n v="5500"/>
    <n v="2240"/>
    <s v="ТКО"/>
    <s v="ЭКО ЛЭНД ООО"/>
  </r>
  <r>
    <x v="3"/>
    <s v="В594ВЕ 178"/>
    <s v="НЭО АО"/>
    <s v="Площадка Парнас"/>
    <s v="ЭКОВАСТ ООО"/>
    <n v="17020"/>
    <n v="13280"/>
    <n v="3740"/>
    <s v="ТКО"/>
    <s v="ЭКО ЛЭНД ООО"/>
  </r>
  <r>
    <x v="3"/>
    <s v="В243РА 147"/>
    <s v="ЭКО ЛЭНД ООО"/>
    <s v="Площадка Парнас"/>
    <s v="ЭКОВАСТ ООО"/>
    <n v="4500"/>
    <n v="3280"/>
    <n v="1220"/>
    <s v="КГО"/>
    <s v="ГАММА ООО"/>
  </r>
  <r>
    <x v="3"/>
    <s v="к311тк 198"/>
    <s v="НЭО АО"/>
    <s v="Площадка Парнас"/>
    <s v="ЭКОВАСТ ООО"/>
    <n v="20900"/>
    <n v="16080"/>
    <n v="4820"/>
    <s v="ТКО"/>
    <s v="ЭКО ЛЭНД ООО"/>
  </r>
  <r>
    <x v="3"/>
    <s v="М 197 ХХ 198"/>
    <s v="НЭО АО"/>
    <s v="Площадка Парнас"/>
    <s v="ЭКОВАСТ ООО"/>
    <n v="12780"/>
    <n v="8300"/>
    <n v="4480"/>
    <s v="ТКО"/>
    <s v="ЭКО ЛЭНД ООО"/>
  </r>
  <r>
    <x v="3"/>
    <s v="В848УУ 198"/>
    <s v="НЭО АО"/>
    <s v="Площадка Парнас"/>
    <s v="ЭКОВАСТ ООО"/>
    <n v="13500"/>
    <n v="11440"/>
    <n v="2060"/>
    <s v="ТКО"/>
    <s v="ЭКО ЛЭНД ООО"/>
  </r>
  <r>
    <x v="3"/>
    <s v="Н574НХ 67"/>
    <s v="ЭКО ЛЭНД ООО"/>
    <s v="Площадка Парнас"/>
    <s v="ЭКОВАСТ ООО"/>
    <n v="4240"/>
    <n v="3060"/>
    <n v="1180"/>
    <s v="КГО"/>
    <s v="ГАММА ООО"/>
  </r>
  <r>
    <x v="3"/>
    <s v="В243РА 147"/>
    <s v="ЭКО ЛЭНД ООО"/>
    <s v="Площадка Парнас"/>
    <s v="ЭКОВАСТ ООО"/>
    <n v="4420"/>
    <n v="3260"/>
    <n v="1160"/>
    <s v="КГО"/>
    <s v="ГАММА ООО"/>
  </r>
  <r>
    <x v="3"/>
    <s v="К393РА 763"/>
    <s v="ЭКО ЛЭНД ООО"/>
    <s v="Площадка Парнас"/>
    <s v="ЭКОВАСТ ООО"/>
    <n v="4220"/>
    <n v="3060"/>
    <n v="1160"/>
    <s v="КГО"/>
    <s v="ГАММА ООО"/>
  </r>
  <r>
    <x v="3"/>
    <s v="В627ХВ 178"/>
    <s v="НЭО АО"/>
    <s v="Площадка Парнас"/>
    <s v="ЭКОВАСТ ООО"/>
    <n v="7080"/>
    <n v="5760"/>
    <n v="1320"/>
    <s v="ТКО"/>
    <s v="ЭКО ЛЭНД ООО"/>
  </r>
  <r>
    <x v="3"/>
    <s v="С 932 КУ 198"/>
    <s v="НЭО АО"/>
    <s v="Площадка Парнас"/>
    <s v="ЭКОВАСТ ООО"/>
    <n v="13300"/>
    <n v="8760"/>
    <n v="4540"/>
    <s v="ТКО"/>
    <s v="ЭКО ЛЭНД ООО"/>
  </r>
  <r>
    <x v="3"/>
    <s v="с893ор 198"/>
    <s v="ЭКО ЛЭНД ООО"/>
    <s v="Площадка Парнас"/>
    <s v="ЭКОВАСТ ООО"/>
    <n v="4060"/>
    <n v="2660"/>
    <n v="1400"/>
    <s v="КГО"/>
    <s v="ГАММА ООО"/>
  </r>
  <r>
    <x v="3"/>
    <s v="С721ТЕ 178"/>
    <s v="НЭО АО"/>
    <s v="Площадка Парнас"/>
    <s v="ЭКОВАСТ ООО"/>
    <n v="6840"/>
    <n v="5460"/>
    <n v="1380"/>
    <s v="ТКО"/>
    <s v="ЭКО ЛЭНД ООО"/>
  </r>
  <r>
    <x v="3"/>
    <s v="Н829РЕ 198"/>
    <s v="ЭКО ЛЭНД ООО"/>
    <s v="Площадка Парнас"/>
    <s v="ЭКОВАСТ ООО"/>
    <n v="3760"/>
    <n v="2600"/>
    <n v="1160"/>
    <s v="КГО"/>
    <s v="ГАММА ООО"/>
  </r>
  <r>
    <x v="3"/>
    <s v="Н196РК 198"/>
    <s v="ЭКО ЛЭНД ООО"/>
    <s v="Площадка Парнас"/>
    <s v="ЭКОВАСТ ООО"/>
    <n v="3800"/>
    <n v="2800"/>
    <n v="1000"/>
    <s v="КГО"/>
    <s v="ГАММА ООО"/>
  </r>
  <r>
    <x v="3"/>
    <s v="М181ХХ 198"/>
    <s v="НЭО АО"/>
    <s v="Площадка Парнас"/>
    <s v="ЭКОВАСТ ООО"/>
    <n v="13880"/>
    <n v="8360"/>
    <n v="5520"/>
    <s v="ТКО"/>
    <s v="ЭКО ЛЭНД ООО"/>
  </r>
  <r>
    <x v="3"/>
    <s v="Р814НК 198"/>
    <s v="НЭО АО"/>
    <s v="Площадка Парнас"/>
    <s v="ЭКОВАСТ ООО"/>
    <n v="19920"/>
    <n v="12440"/>
    <n v="7480"/>
    <s v="ТКО"/>
    <s v="ЭКО ЛЭНД ООО"/>
  </r>
  <r>
    <x v="3"/>
    <s v="К775ЕР 53"/>
    <s v="ЭКО ЛЭНД ООО"/>
    <s v="Площадка Парнас"/>
    <s v="ЭКОВАСТ ООО"/>
    <n v="4500"/>
    <n v="2880"/>
    <n v="1620"/>
    <s v="КГО"/>
    <s v="ГАММА ООО"/>
  </r>
  <r>
    <x v="3"/>
    <s v="О812УТ 47"/>
    <s v="НЭО АО"/>
    <s v="Площадка Парнас"/>
    <s v="ЭКОВАСТ ООО"/>
    <n v="19020"/>
    <n v="12040"/>
    <n v="6980"/>
    <s v="ТКО"/>
    <s v="ЭКО ЛЭНД ООО"/>
  </r>
  <r>
    <x v="3"/>
    <s v="В594ВЕ 178"/>
    <s v="НЭО АО"/>
    <s v="Площадка Парнас"/>
    <s v="ЭКОВАСТ ООО"/>
    <n v="16560"/>
    <n v="13120"/>
    <n v="3440"/>
    <s v="ТКО"/>
    <s v="ЭКО ЛЭНД ООО"/>
  </r>
  <r>
    <x v="3"/>
    <s v="К638ВУ 147"/>
    <s v="ЭКО ЛЭНД ООО"/>
    <s v="Площадка Парнас"/>
    <s v="ЭКОВАСТ ООО"/>
    <n v="5020"/>
    <n v="3180"/>
    <n v="1840"/>
    <s v="КГО"/>
    <s v="ГАММА ООО"/>
  </r>
  <r>
    <x v="3"/>
    <s v="О075УА 198"/>
    <s v="НЭО АО"/>
    <s v="Площадка Парнас"/>
    <s v="ЭКОВАСТ ООО"/>
    <n v="20640"/>
    <n v="13620"/>
    <n v="7020"/>
    <s v="ТКО"/>
    <s v="ЭКО ЛЭНД ООО"/>
  </r>
  <r>
    <x v="3"/>
    <s v="К634МО 147"/>
    <s v="ЭКО ЛЭНД ООО"/>
    <s v="Площадка Парнас"/>
    <s v="ЭКОВАСТ ООО"/>
    <n v="3900"/>
    <n v="2700"/>
    <n v="1200"/>
    <s v="КГО"/>
    <s v="ГАММА ООО"/>
  </r>
  <r>
    <x v="3"/>
    <s v="В626ХВ 178"/>
    <s v="НЭО АО"/>
    <s v="Площадка Парнас"/>
    <s v="ЭКОВАСТ ООО"/>
    <n v="7100"/>
    <n v="5720"/>
    <n v="1380"/>
    <s v="ТКО"/>
    <s v="ЭКО ЛЭНД ООО"/>
  </r>
  <r>
    <x v="3"/>
    <s v="К484ВР 178"/>
    <s v="ЭКО ЛЭНД ООО"/>
    <s v="Площадка Парнас"/>
    <s v="ЭКОВАСТ ООО"/>
    <n v="3620"/>
    <n v="2820"/>
    <n v="800"/>
    <s v="КГО"/>
    <s v="ГАММА ООО"/>
  </r>
  <r>
    <x v="3"/>
    <s v="Р719ОН 198"/>
    <s v="НЭО АО"/>
    <s v="Площадка Парнас"/>
    <s v="ЭКОВАСТ ООО"/>
    <n v="27040"/>
    <n v="15580"/>
    <n v="11460"/>
    <s v="ТКО"/>
    <s v="ЭКО ЛЭНД ООО"/>
  </r>
  <r>
    <x v="3"/>
    <s v="Н574НХ 67"/>
    <s v="ЭКО ЛЭНД ООО"/>
    <s v="Площадка Парнас"/>
    <s v="ЭКОВАСТ ООО"/>
    <n v="4580"/>
    <n v="3080"/>
    <n v="1500"/>
    <s v="КГО"/>
    <s v="ГАММА ООО"/>
  </r>
  <r>
    <x v="3"/>
    <s v="Р851ОХ 198"/>
    <s v="НЭО АО"/>
    <s v="Площадка Парнас"/>
    <s v="ЭКОВАСТ ООО"/>
    <n v="10180"/>
    <n v="6880"/>
    <n v="3300"/>
    <s v="ТКО"/>
    <s v="ЭКО ЛЭНД ООО"/>
  </r>
  <r>
    <x v="3"/>
    <s v="С721ТЕ 178"/>
    <s v="НЭО АО"/>
    <s v="Площадка Парнас"/>
    <s v="ЭКОВАСТ ООО"/>
    <n v="6580"/>
    <n v="5460"/>
    <n v="1120"/>
    <s v="ТКО"/>
    <s v="ЭКО ЛЭНД ООО"/>
  </r>
  <r>
    <x v="3"/>
    <s v="С 161 РО 198"/>
    <s v="НЭО АО"/>
    <s v="Площадка Парнас"/>
    <s v="ЭКОВАСТ ООО"/>
    <n v="13380"/>
    <n v="8700"/>
    <n v="4680"/>
    <s v="ТКО"/>
    <s v="ЭКО ЛЭНД ООО"/>
  </r>
  <r>
    <x v="3"/>
    <s v="Н 083 РУ 198"/>
    <s v="ЭКО ЛЭНД ООО"/>
    <s v="Площадка Парнас"/>
    <s v="ЭКОВАСТ ООО"/>
    <n v="4180"/>
    <n v="2660"/>
    <n v="1520"/>
    <s v="КГО"/>
    <s v="ГАММА ООО"/>
  </r>
  <r>
    <x v="3"/>
    <s v="В 036 ОТ 198"/>
    <s v="НЭО АО"/>
    <s v="Площадка Парнас"/>
    <s v="ЭКОВАСТ ООО"/>
    <n v="16860"/>
    <n v="11960"/>
    <n v="4900"/>
    <s v="ТКО"/>
    <s v="ЭКО ЛЭНД ООО"/>
  </r>
  <r>
    <x v="3"/>
    <s v="В107ХА 147"/>
    <s v="ЭКО ЛЭНД ООО"/>
    <s v="Площадка Парнас"/>
    <s v="ЭКОВАСТ ООО"/>
    <n v="4340"/>
    <n v="2480"/>
    <n v="1860"/>
    <s v="КГО"/>
    <s v="ГАММА ООО"/>
  </r>
  <r>
    <x v="3"/>
    <s v="О812УТ 47"/>
    <s v="НЭО АО"/>
    <s v="Площадка Парнас"/>
    <s v="ЭКОВАСТ ООО"/>
    <n v="17020"/>
    <n v="11960"/>
    <n v="5060"/>
    <s v="ТКО"/>
    <s v="ЭКО ЛЭНД ООО"/>
  </r>
  <r>
    <x v="3"/>
    <s v="Н274МН 198"/>
    <s v="НЭО АО"/>
    <s v="Площадка Парнас"/>
    <s v="ЭКОВАСТ ООО"/>
    <n v="23320"/>
    <n v="13700"/>
    <n v="9620"/>
    <s v="ТКО"/>
    <s v="ЭКО ЛЭНД ООО"/>
  </r>
  <r>
    <x v="3"/>
    <s v="В866ХК 198"/>
    <s v="НЭО АО"/>
    <s v="Площадка Парнас"/>
    <s v="ЭКОВАСТ ООО"/>
    <n v="20660"/>
    <n v="11920"/>
    <n v="8740"/>
    <s v="ТКО"/>
    <s v="ЭКО ЛЭНД ООО"/>
  </r>
  <r>
    <x v="3"/>
    <s v="Н829РЕ 198"/>
    <s v="ЭКО ЛЭНД ООО"/>
    <s v="Площадка Парнас"/>
    <s v="ЭКОВАСТ ООО"/>
    <n v="4500"/>
    <n v="2600"/>
    <n v="1900"/>
    <s v="КГО"/>
    <s v="ГАММА ООО"/>
  </r>
  <r>
    <x v="3"/>
    <s v="Н481МН 198"/>
    <s v="НЭО АО"/>
    <s v="Площадка Парнас"/>
    <s v="ЭКОВАСТ ООО"/>
    <n v="21340"/>
    <n v="12940"/>
    <n v="8400"/>
    <s v="ТКО"/>
    <s v="ЭКО ЛЭНД ООО"/>
  </r>
  <r>
    <x v="3"/>
    <s v="К917НУ 763"/>
    <s v="ЭКО ЛЭНД ООО"/>
    <s v="Площадка Парнас"/>
    <s v="ЭКОВАСТ ООО"/>
    <n v="5540"/>
    <n v="3720"/>
    <n v="1820"/>
    <s v="КГО"/>
    <s v="ГАММА ООО"/>
  </r>
  <r>
    <x v="3"/>
    <s v="Н383ОХ 198"/>
    <s v="НЭО АО"/>
    <s v="Площадка Парнас"/>
    <s v="ЭКОВАСТ ООО"/>
    <n v="10060"/>
    <n v="7100"/>
    <n v="2960"/>
    <s v="ТКО"/>
    <s v="ЭКО ЛЭНД ООО"/>
  </r>
  <r>
    <x v="3"/>
    <s v="К393РА 763"/>
    <s v="ЭКО ЛЭНД ООО"/>
    <s v="Площадка Парнас"/>
    <s v="ЭКОВАСТ ООО"/>
    <n v="4100"/>
    <n v="3020"/>
    <n v="1080"/>
    <s v="КГО"/>
    <s v="ГАММА ООО"/>
  </r>
  <r>
    <x v="3"/>
    <s v="М181ХХ 198"/>
    <s v="НЭО АО"/>
    <s v="Площадка Парнас"/>
    <s v="ЭКОВАСТ ООО"/>
    <n v="11620"/>
    <n v="8280"/>
    <n v="3340"/>
    <s v="ТКО"/>
    <s v="ЭКО ЛЭНД ООО"/>
  </r>
  <r>
    <x v="3"/>
    <s v="Р113ЕР 198"/>
    <s v="НЭО АО"/>
    <s v="Площадка Парнас"/>
    <s v="ЭКОВАСТ ООО"/>
    <n v="19720"/>
    <n v="12400"/>
    <n v="7320"/>
    <s v="ТКО"/>
    <s v="ЭКО ЛЭНД ООО"/>
  </r>
  <r>
    <x v="3"/>
    <s v="с893ор 198"/>
    <s v="ЭКО ЛЭНД ООО"/>
    <s v="Площадка Парнас"/>
    <s v="ЭКОВАСТ ООО"/>
    <n v="3620"/>
    <n v="2660"/>
    <n v="960"/>
    <s v="КГО"/>
    <s v="ГАММА ООО"/>
  </r>
  <r>
    <x v="3"/>
    <s v="В243РА 147"/>
    <s v="ЭКО ЛЭНД ООО"/>
    <s v="Площадка Парнас"/>
    <s v="ЭКОВАСТ ООО"/>
    <n v="4140"/>
    <n v="3280"/>
    <n v="860"/>
    <s v="КГО"/>
    <s v="ГАММА ООО"/>
  </r>
  <r>
    <x v="3"/>
    <s v="Н974ТА 198"/>
    <s v="ЭКО ЛЭНД ООО"/>
    <s v="Площадка Парнас"/>
    <s v="ЭКОВАСТ ООО"/>
    <n v="3680"/>
    <n v="2740"/>
    <n v="940"/>
    <s v="КГО"/>
    <s v="ГАММА ООО"/>
  </r>
  <r>
    <x v="3"/>
    <s v="Н196РК 198"/>
    <s v="ЭКО ЛЭНД ООО"/>
    <s v="Площадка Парнас"/>
    <s v="ЭКОВАСТ ООО"/>
    <n v="4340"/>
    <n v="2800"/>
    <n v="1540"/>
    <s v="КГО"/>
    <s v="ГАММА ООО"/>
  </r>
  <r>
    <x v="3"/>
    <s v="Н437МН 198"/>
    <s v="НЭО АО"/>
    <s v="Площадка Парнас"/>
    <s v="ЭКОВАСТ ООО"/>
    <n v="18040"/>
    <n v="13060"/>
    <n v="4980"/>
    <s v="ТКО"/>
    <s v="ЭКО ЛЭНД ООО"/>
  </r>
  <r>
    <x v="3"/>
    <s v="К775ЕР 53"/>
    <s v="ЭКО ЛЭНД ООО"/>
    <s v="Площадка Парнас"/>
    <s v="ЭКОВАСТ ООО"/>
    <n v="4080"/>
    <n v="2880"/>
    <n v="1200"/>
    <s v="КГО"/>
    <s v="ГАММА ООО"/>
  </r>
  <r>
    <x v="3"/>
    <s v="Н274МН 198"/>
    <s v="НЭО АО"/>
    <s v="Площадка Парнас"/>
    <s v="ЭКОВАСТ ООО"/>
    <n v="16200"/>
    <n v="13780"/>
    <n v="2420"/>
    <s v="ТКО"/>
    <s v="ЭКО ЛЭНД ООО"/>
  </r>
  <r>
    <x v="3"/>
    <s v="К634МО 147"/>
    <s v="ЭКО ЛЭНД ООО"/>
    <s v="Площадка Парнас"/>
    <s v="ЭКОВАСТ ООО"/>
    <n v="4160"/>
    <n v="2720"/>
    <n v="1440"/>
    <s v="КГО"/>
    <s v="ГАММА ООО"/>
  </r>
  <r>
    <x v="3"/>
    <s v="С 161 РО 198"/>
    <s v="НЭО АО"/>
    <s v="Площадка Парнас"/>
    <s v="ЭКОВАСТ ООО"/>
    <n v="13220"/>
    <n v="8720"/>
    <n v="4500"/>
    <s v="ТКО"/>
    <s v="ЭКО ЛЭНД ООО"/>
  </r>
  <r>
    <x v="3"/>
    <s v="К638ВУ 147"/>
    <s v="ЭКО ЛЭНД ООО"/>
    <s v="Площадка Парнас"/>
    <s v="ЭКОВАСТ ООО"/>
    <n v="4620"/>
    <n v="3200"/>
    <n v="1420"/>
    <s v="КГО"/>
    <s v="ГАММА ООО"/>
  </r>
  <r>
    <x v="3"/>
    <s v="О812УТ 47"/>
    <s v="НЭО АО"/>
    <s v="Площадка Парнас"/>
    <s v="ЭКОВАСТ ООО"/>
    <n v="15000"/>
    <n v="12000"/>
    <n v="3000"/>
    <s v="ТКО"/>
    <s v="ЭКО ЛЭНД ООО"/>
  </r>
  <r>
    <x v="4"/>
    <s v="Н829РЕ 198"/>
    <s v="ЭКО ЛЭНД ООО"/>
    <s v="Площадка Парнас"/>
    <s v="ЭКОВАСТ ООО"/>
    <n v="3460"/>
    <n v="2600"/>
    <n v="860"/>
    <s v="КГО"/>
    <s v="ГАММА ООО"/>
  </r>
  <r>
    <x v="4"/>
    <s v="К484ВР 178"/>
    <s v="ЭКО ЛЭНД ООО"/>
    <s v="Площадка Парнас"/>
    <s v="ЭКОВАСТ ООО"/>
    <n v="3660"/>
    <n v="2840"/>
    <n v="820"/>
    <s v="КГО"/>
    <s v="ГАММА ООО"/>
  </r>
  <r>
    <x v="4"/>
    <s v="В107ХА 147"/>
    <s v="ЭКО ЛЭНД ООО"/>
    <s v="Площадка Парнас"/>
    <s v="ЭКОВАСТ ООО"/>
    <n v="4140"/>
    <n v="2480"/>
    <n v="1660"/>
    <s v="КГО"/>
    <s v="ГАММА ООО"/>
  </r>
  <r>
    <x v="4"/>
    <s v="К393РА 763"/>
    <s v="ЭКО ЛЭНД ООО"/>
    <s v="Площадка Парнас"/>
    <s v="ЭКОВАСТ ООО"/>
    <n v="4280"/>
    <n v="3000"/>
    <n v="1280"/>
    <s v="КГО"/>
    <s v="ГАММА ООО"/>
  </r>
  <r>
    <x v="4"/>
    <s v="Н974ТА 198"/>
    <s v="ЭКО ЛЭНД ООО"/>
    <s v="Площадка Парнас"/>
    <s v="ЭКОВАСТ ООО"/>
    <n v="3600"/>
    <n v="2740"/>
    <n v="860"/>
    <s v="КГО"/>
    <s v="ГАММА ООО"/>
  </r>
  <r>
    <x v="4"/>
    <s v="Н196РК 198"/>
    <s v="ЭКО ЛЭНД ООО"/>
    <s v="Площадка Парнас"/>
    <s v="ЭКОВАСТ ООО"/>
    <n v="3620"/>
    <n v="2780"/>
    <n v="840"/>
    <s v="КГО"/>
    <s v="ГАММА ООО"/>
  </r>
  <r>
    <x v="4"/>
    <s v="с893ор 198"/>
    <s v="ЭКО ЛЭНД ООО"/>
    <s v="Площадка Парнас"/>
    <s v="ЭКОВАСТ ООО"/>
    <n v="3560"/>
    <n v="2680"/>
    <n v="880"/>
    <s v="КГО"/>
    <s v="ГАММА ООО"/>
  </r>
  <r>
    <x v="4"/>
    <s v="К634МО 147"/>
    <s v="ЭКО ЛЭНД ООО"/>
    <s v="Площадка Парнас"/>
    <s v="ЭКОВАСТ ООО"/>
    <n v="3820"/>
    <n v="2720"/>
    <n v="1100"/>
    <s v="КГО"/>
    <s v="ГАММА ООО"/>
  </r>
  <r>
    <x v="4"/>
    <s v="В243РА 147"/>
    <s v="ЭКО ЛЭНД ООО"/>
    <s v="Площадка Парнас"/>
    <s v="ЭКОВАСТ ООО"/>
    <n v="4700"/>
    <n v="3280"/>
    <n v="1420"/>
    <s v="КГО"/>
    <s v="ГАММА ООО"/>
  </r>
  <r>
    <x v="4"/>
    <s v="К393РА 763"/>
    <s v="ЭКО ЛЭНД ООО"/>
    <s v="Площадка Парнас"/>
    <s v="ЭКОВАСТ ООО"/>
    <n v="4120"/>
    <n v="3040"/>
    <n v="1080"/>
    <s v="КГО"/>
    <s v="ГАММА ООО"/>
  </r>
  <r>
    <x v="4"/>
    <s v="Н196РК 198"/>
    <s v="ЭКО ЛЭНД ООО"/>
    <s v="Площадка Парнас"/>
    <s v="ЭКОВАСТ ООО"/>
    <n v="3760"/>
    <n v="2780"/>
    <n v="980"/>
    <s v="КГО"/>
    <s v="ГАММА ООО"/>
  </r>
  <r>
    <x v="4"/>
    <s v="Н974ТА 198"/>
    <s v="ЭКО ЛЭНД ООО"/>
    <s v="Площадка Парнас"/>
    <s v="ЭКОВАСТ ООО"/>
    <n v="3200"/>
    <n v="2620"/>
    <n v="580"/>
    <s v="КГО"/>
    <s v="ГАММА ООО"/>
  </r>
  <r>
    <x v="4"/>
    <s v="К484ВР 178"/>
    <s v="ЭКО ЛЭНД ООО"/>
    <s v="Площадка Парнас"/>
    <s v="ЭКОВАСТ ООО"/>
    <n v="3640"/>
    <n v="2860"/>
    <n v="780"/>
    <s v="КГО"/>
    <s v="ГАММА ООО"/>
  </r>
  <r>
    <x v="4"/>
    <s v="с893ор 198"/>
    <s v="ЭКО ЛЭНД ООО"/>
    <s v="Площадка Парнас"/>
    <s v="ЭКОВАСТ ООО"/>
    <n v="3280"/>
    <n v="2680"/>
    <n v="600"/>
    <s v="КГО"/>
    <s v="ГАММА ООО"/>
  </r>
  <r>
    <x v="4"/>
    <s v="о744рр 198"/>
    <s v="ЭКО ЛЭНД ООО"/>
    <s v="Площадка Парнас"/>
    <s v="ЭКОВАСТ ООО"/>
    <n v="4500"/>
    <n v="3960"/>
    <n v="540"/>
    <s v="КГО"/>
    <s v="ГАММА ООО"/>
  </r>
  <r>
    <x v="4"/>
    <s v="к311тк 198"/>
    <s v="НЭО АО"/>
    <s v="Площадка Парнас"/>
    <s v="ЭКОВАСТ ООО"/>
    <n v="20240"/>
    <n v="15780"/>
    <n v="4460"/>
    <s v="ТКО"/>
    <s v="ЭКО ЛЭНД ООО"/>
  </r>
  <r>
    <x v="4"/>
    <s v="О889УТ 47"/>
    <s v="НЭО АО"/>
    <s v="Площадка Парнас"/>
    <s v="ЭКОВАСТ ООО"/>
    <n v="18520"/>
    <n v="15900"/>
    <n v="2620"/>
    <s v="ТКО"/>
    <s v="ЭКО ЛЭНД ООО"/>
  </r>
  <r>
    <x v="4"/>
    <s v="О642УА 47"/>
    <s v="НЭО АО"/>
    <s v="Площадка Парнас"/>
    <s v="ЭКОВАСТ ООО"/>
    <n v="15180"/>
    <n v="14320"/>
    <n v="860"/>
    <s v="ТКО"/>
    <s v="ЭКО ЛЭНД ООО"/>
  </r>
  <r>
    <x v="4"/>
    <s v="В594ВЕ 178"/>
    <s v="НЭО АО"/>
    <s v="Площадка Парнас"/>
    <s v="ЭКОВАСТ ООО"/>
    <n v="16220"/>
    <n v="13080"/>
    <n v="3140"/>
    <s v="ТКО"/>
    <s v="ЭКО ЛЭНД ООО"/>
  </r>
  <r>
    <x v="4"/>
    <s v="В627ХВ 178"/>
    <s v="НЭО АО"/>
    <s v="Площадка Парнас"/>
    <s v="ЭКОВАСТ ООО"/>
    <n v="7380"/>
    <n v="5780"/>
    <n v="1600"/>
    <s v="ТКО"/>
    <s v="ЭКО ЛЭНД ООО"/>
  </r>
  <r>
    <x v="4"/>
    <s v="С721ТЕ 178"/>
    <s v="НЭО АО"/>
    <s v="Площадка Парнас"/>
    <s v="ЭКОВАСТ ООО"/>
    <n v="6860"/>
    <n v="5520"/>
    <n v="1340"/>
    <s v="ТКО"/>
    <s v="ЭКО ЛЭНД ООО"/>
  </r>
  <r>
    <x v="4"/>
    <s v="В848УУ 198"/>
    <s v="НЭО АО"/>
    <s v="Площадка Парнас"/>
    <s v="ЭКОВАСТ ООО"/>
    <n v="13860"/>
    <n v="11500"/>
    <n v="2360"/>
    <s v="ТКО"/>
    <s v="ЭКО ЛЭНД ООО"/>
  </r>
  <r>
    <x v="4"/>
    <s v="Н385НО 198"/>
    <s v="НЭО АО"/>
    <s v="Площадка Парнас"/>
    <s v="ЭКОВАСТ ООО"/>
    <n v="9120"/>
    <n v="7880"/>
    <n v="1240"/>
    <s v="ТКО"/>
    <s v="ЭКО ЛЭНД ООО"/>
  </r>
  <r>
    <x v="4"/>
    <s v="В626ХВ 178"/>
    <s v="НЭО АО"/>
    <s v="Площадка Парнас"/>
    <s v="ЭКОВАСТ ООО"/>
    <n v="6720"/>
    <n v="5580"/>
    <n v="1140"/>
    <s v="ТКО"/>
    <s v="ЭКО ЛЭНД ООО"/>
  </r>
  <r>
    <x v="4"/>
    <s v="Х942ММ 178"/>
    <s v="НЭО АО"/>
    <s v="Площадка Парнас"/>
    <s v="ЭКОВАСТ ООО"/>
    <n v="20700"/>
    <n v="15020"/>
    <n v="5680"/>
    <s v="ТКО"/>
    <s v="ЭКО ЛЭНД ООО"/>
  </r>
  <r>
    <x v="4"/>
    <s v="Р851ОХ 198"/>
    <s v="НЭО АО"/>
    <s v="Площадка Парнас"/>
    <s v="ЭКОВАСТ ООО"/>
    <n v="9720"/>
    <n v="6880"/>
    <n v="2840"/>
    <s v="ТКО"/>
    <s v="ЭКО ЛЭНД ООО"/>
  </r>
  <r>
    <x v="4"/>
    <s v="С721ТЕ 178"/>
    <s v="НЭО АО"/>
    <s v="Площадка Парнас"/>
    <s v="ЭКОВАСТ ООО"/>
    <n v="6840"/>
    <n v="5540"/>
    <n v="1300"/>
    <s v="ТКО"/>
    <s v="ЭКО ЛЭНД ООО"/>
  </r>
  <r>
    <x v="4"/>
    <s v="В627ХВ 178"/>
    <s v="НЭО АО"/>
    <s v="Площадка Парнас"/>
    <s v="ЭКОВАСТ ООО"/>
    <n v="7960"/>
    <n v="5740"/>
    <n v="2220"/>
    <s v="ТКО"/>
    <s v="ЭКО ЛЭНД ООО"/>
  </r>
  <r>
    <x v="4"/>
    <s v="Н 083 РУ 198"/>
    <s v="ЭКО ЛЭНД ООО"/>
    <s v="Площадка Парнас"/>
    <s v="ЭКОВАСТ ООО"/>
    <n v="4500"/>
    <n v="2640"/>
    <n v="1860"/>
    <s v="КГО"/>
    <s v="ГАММА ООО"/>
  </r>
  <r>
    <x v="4"/>
    <s v="Н151ОХ 198"/>
    <s v="НЭО АО"/>
    <s v="Площадка Парнас"/>
    <s v="ЭКОВАСТ ООО"/>
    <n v="9980"/>
    <n v="6980"/>
    <n v="3000"/>
    <s v="ТКО"/>
    <s v="ЭКО ЛЭНД ООО"/>
  </r>
  <r>
    <x v="4"/>
    <s v="С214ТЕ 178"/>
    <s v="НЭО АО"/>
    <s v="Площадка Парнас"/>
    <s v="ЭКОВАСТ ООО"/>
    <n v="14040"/>
    <n v="10940"/>
    <n v="3100"/>
    <s v="ТКО"/>
    <s v="ЭКО ЛЭНД ООО"/>
  </r>
  <r>
    <x v="4"/>
    <s v="о744рр 198"/>
    <s v="ЭКО ЛЭНД ООО"/>
    <s v="Площадка Парнас"/>
    <s v="ЭКОВАСТ ООО"/>
    <n v="4680"/>
    <n v="3940"/>
    <n v="740"/>
    <s v="КГО"/>
    <s v="ГАММА ООО"/>
  </r>
  <r>
    <x v="4"/>
    <s v="Н143ОА 198"/>
    <s v="НЭО АО"/>
    <s v="Площадка Парнас"/>
    <s v="ЭКОВАСТ ООО"/>
    <n v="10100"/>
    <n v="7880"/>
    <n v="2220"/>
    <s v="ТКО"/>
    <s v="ЭКО ЛЭНД ООО"/>
  </r>
  <r>
    <x v="4"/>
    <s v="К917НУ 763"/>
    <s v="ЭКО ЛЭНД ООО"/>
    <s v="Площадка Парнас"/>
    <s v="ЭКОВАСТ ООО"/>
    <n v="5320"/>
    <n v="3780"/>
    <n v="1540"/>
    <s v="КГО"/>
    <s v="ГАММА ООО"/>
  </r>
  <r>
    <x v="4"/>
    <s v="К634МО 147"/>
    <s v="ЭКО ЛЭНД ООО"/>
    <s v="Площадка Парнас"/>
    <s v="ЭКОВАСТ ООО"/>
    <n v="4000"/>
    <n v="2740"/>
    <n v="1260"/>
    <s v="КГО"/>
    <s v="ГАММА ООО"/>
  </r>
  <r>
    <x v="4"/>
    <s v="Н385НО 198"/>
    <s v="НЭО АО"/>
    <s v="Площадка Парнас"/>
    <s v="ЭКОВАСТ ООО"/>
    <n v="10000"/>
    <n v="7840"/>
    <n v="2160"/>
    <s v="ТКО"/>
    <s v="ЭКО ЛЭНД ООО"/>
  </r>
  <r>
    <x v="4"/>
    <s v="К484ВР 178"/>
    <s v="ЭКО ЛЭНД ООО"/>
    <s v="Площадка Парнас"/>
    <s v="ЭКОВАСТ ООО"/>
    <n v="3500"/>
    <n v="2900"/>
    <n v="600"/>
    <s v="КГО"/>
    <s v="ГАММА ООО"/>
  </r>
  <r>
    <x v="4"/>
    <s v="К775ЕР 53"/>
    <s v="ЭКО ЛЭНД ООО"/>
    <s v="Площадка Парнас"/>
    <s v="ЭКОВАСТ ООО"/>
    <n v="4300"/>
    <n v="2860"/>
    <n v="1440"/>
    <s v="КГО"/>
    <s v="ГАММА ООО"/>
  </r>
  <r>
    <x v="4"/>
    <s v="А200ВР 178"/>
    <s v="ЭКО ЛЭНД ООО"/>
    <s v="Площадка Парнас"/>
    <s v="ЭКОВАСТ ООО"/>
    <n v="4680"/>
    <n v="3460"/>
    <n v="1220"/>
    <s v="КГО"/>
    <s v="ГАММА ООО"/>
  </r>
  <r>
    <x v="4"/>
    <s v="К638ВУ 147"/>
    <s v="ЭКО ЛЭНД ООО"/>
    <s v="Площадка Парнас"/>
    <s v="ЭКОВАСТ ООО"/>
    <n v="4540"/>
    <n v="3220"/>
    <n v="1320"/>
    <s v="КГО"/>
    <s v="ГАММА ООО"/>
  </r>
  <r>
    <x v="4"/>
    <s v="К393РА 763"/>
    <s v="ЭКО ЛЭНД ООО"/>
    <s v="Площадка Парнас"/>
    <s v="ЭКОВАСТ ООО"/>
    <n v="4260"/>
    <n v="3060"/>
    <n v="1200"/>
    <s v="КГО"/>
    <s v="ГАММА ООО"/>
  </r>
  <r>
    <x v="4"/>
    <s v="Р851ОХ 198"/>
    <s v="НЭО АО"/>
    <s v="Площадка Парнас"/>
    <s v="ЭКОВАСТ ООО"/>
    <n v="9560"/>
    <n v="6880"/>
    <n v="2680"/>
    <s v="ТКО"/>
    <s v="ЭКО ЛЭНД ООО"/>
  </r>
  <r>
    <x v="4"/>
    <s v="С214ТЕ 178"/>
    <s v="НЭО АО"/>
    <s v="Площадка Парнас"/>
    <s v="ЭКОВАСТ ООО"/>
    <n v="14000"/>
    <n v="10840"/>
    <n v="3160"/>
    <s v="ТКО"/>
    <s v="ЭКО ЛЭНД ООО"/>
  </r>
  <r>
    <x v="4"/>
    <s v="Н574НХ 67"/>
    <s v="ЭКО ЛЭНД ООО"/>
    <s v="Площадка Парнас"/>
    <s v="ЭКОВАСТ ООО"/>
    <n v="4880"/>
    <n v="3100"/>
    <n v="1780"/>
    <s v="КГО"/>
    <s v="ГАММА ООО"/>
  </r>
  <r>
    <x v="4"/>
    <s v="Р719ОН 198"/>
    <s v="НЭО АО"/>
    <s v="Площадка Парнас"/>
    <s v="ЭКОВАСТ ООО"/>
    <n v="17540"/>
    <n v="15580"/>
    <n v="1960"/>
    <s v="ТКО"/>
    <s v="ЭКО ЛЭНД ООО"/>
  </r>
  <r>
    <x v="4"/>
    <s v="В107ХА 147"/>
    <s v="ЭКО ЛЭНД ООО"/>
    <s v="Площадка Парнас"/>
    <s v="ЭКОВАСТ ООО"/>
    <n v="4220"/>
    <n v="2480"/>
    <n v="1740"/>
    <s v="КГО"/>
    <s v="ГАММА ООО"/>
  </r>
  <r>
    <x v="4"/>
    <s v="В243РА 147"/>
    <s v="ЭКО ЛЭНД ООО"/>
    <s v="Площадка Парнас"/>
    <s v="ЭКОВАСТ ООО"/>
    <n v="4600"/>
    <n v="3240"/>
    <n v="1360"/>
    <s v="КГО"/>
    <s v="ГАММА ООО"/>
  </r>
  <r>
    <x v="4"/>
    <s v="В848УУ 198"/>
    <s v="НЭО АО"/>
    <s v="Площадка Парнас"/>
    <s v="ЭКОВАСТ ООО"/>
    <n v="14260"/>
    <n v="11460"/>
    <n v="2800"/>
    <s v="ТКО"/>
    <s v="ЭКО ЛЭНД ООО"/>
  </r>
  <r>
    <x v="4"/>
    <s v="Н 083 РУ 198"/>
    <s v="ЭКО ЛЭНД ООО"/>
    <s v="Площадка Парнас"/>
    <s v="ЭКОВАСТ ООО"/>
    <n v="3680"/>
    <n v="2680"/>
    <n v="1000"/>
    <s v="КГО"/>
    <s v="ГАММА ООО"/>
  </r>
  <r>
    <x v="4"/>
    <s v="Р851ОХ 198"/>
    <s v="НЭО АО"/>
    <s v="Площадка Парнас"/>
    <s v="ЭКОВАСТ ООО"/>
    <n v="7500"/>
    <n v="6860"/>
    <n v="640"/>
    <s v="ТКО"/>
    <s v="ЭКО ЛЭНД ООО"/>
  </r>
  <r>
    <x v="4"/>
    <s v="К634МО 147"/>
    <s v="ЭКО ЛЭНД ООО"/>
    <s v="Площадка Парнас"/>
    <s v="ЭКОВАСТ ООО"/>
    <n v="4320"/>
    <n v="2760"/>
    <n v="1560"/>
    <s v="КГО"/>
    <s v="ГАММА ООО"/>
  </r>
  <r>
    <x v="4"/>
    <s v="К775ЕР 53"/>
    <s v="ЭКО ЛЭНД ООО"/>
    <s v="Площадка Парнас"/>
    <s v="ЭКОВАСТ ООО"/>
    <n v="4180"/>
    <n v="2920"/>
    <n v="1260"/>
    <s v="КГО"/>
    <s v="ГАММА ООО"/>
  </r>
  <r>
    <x v="4"/>
    <s v="В866ХК 198"/>
    <s v="НЭО АО"/>
    <s v="Площадка Парнас"/>
    <s v="ЭКОВАСТ ООО"/>
    <n v="16680"/>
    <n v="11840"/>
    <n v="4840"/>
    <s v="ТКО"/>
    <s v="ЭКО ЛЭНД ООО"/>
  </r>
  <r>
    <x v="4"/>
    <s v="К484ВР 178"/>
    <s v="ЭКО ЛЭНД ООО"/>
    <s v="Площадка Парнас"/>
    <s v="ЭКОВАСТ ООО"/>
    <n v="4100"/>
    <n v="2880"/>
    <n v="1220"/>
    <s v="КГО"/>
    <s v="ГАММА ООО"/>
  </r>
  <r>
    <x v="4"/>
    <s v="М181ХХ 198"/>
    <s v="НЭО АО"/>
    <s v="Площадка Парнас"/>
    <s v="ЭКОВАСТ ООО"/>
    <n v="11300"/>
    <n v="8220"/>
    <n v="3080"/>
    <s v="ТКО"/>
    <s v="ЭКО ЛЭНД ООО"/>
  </r>
  <r>
    <x v="4"/>
    <s v="Н481МН 198"/>
    <s v="НЭО АО"/>
    <s v="Площадка Парнас"/>
    <s v="ЭКОВАСТ ООО"/>
    <n v="20880"/>
    <n v="12900"/>
    <n v="7980"/>
    <s v="ТКО"/>
    <s v="ЭКО ЛЭНД ООО"/>
  </r>
  <r>
    <x v="4"/>
    <s v="Р113ЕР 198"/>
    <s v="НЭО АО"/>
    <s v="Площадка Парнас"/>
    <s v="ЭКОВАСТ ООО"/>
    <n v="17840"/>
    <n v="12380"/>
    <n v="5460"/>
    <s v="ТКО"/>
    <s v="ЭКО ЛЭНД ООО"/>
  </r>
  <r>
    <x v="4"/>
    <s v="К917НУ 763"/>
    <s v="ЭКО ЛЭНД ООО"/>
    <s v="Площадка Парнас"/>
    <s v="ЭКОВАСТ ООО"/>
    <n v="5040"/>
    <n v="3620"/>
    <n v="1420"/>
    <s v="КГО"/>
    <s v="ГАММА ООО"/>
  </r>
  <r>
    <x v="4"/>
    <s v="К638ВУ 147"/>
    <s v="ЭКО ЛЭНД ООО"/>
    <s v="Площадка Парнас"/>
    <s v="ЭКОВАСТ ООО"/>
    <n v="4280"/>
    <n v="3200"/>
    <n v="1080"/>
    <s v="КГО"/>
    <s v="ГАММА ООО"/>
  </r>
  <r>
    <x v="4"/>
    <s v="о744рр 198"/>
    <s v="ЭКО ЛЭНД ООО"/>
    <s v="Площадка Парнас"/>
    <s v="ЭКОВАСТ ООО"/>
    <n v="5080"/>
    <n v="3960"/>
    <n v="1120"/>
    <s v="КГО"/>
    <s v="ГАММА ООО"/>
  </r>
  <r>
    <x v="4"/>
    <s v="А200ВР 178"/>
    <s v="ЭКО ЛЭНД ООО"/>
    <s v="Площадка Парнас"/>
    <s v="ЭКОВАСТ ООО"/>
    <n v="4380"/>
    <n v="3300"/>
    <n v="1080"/>
    <s v="КГО"/>
    <s v="ГАММА ООО"/>
  </r>
  <r>
    <x v="4"/>
    <s v="Н829РЕ 198"/>
    <s v="ЭКО ЛЭНД ООО"/>
    <s v="Площадка Парнас"/>
    <s v="ЭКОВАСТ ООО"/>
    <n v="3900"/>
    <n v="2620"/>
    <n v="1280"/>
    <s v="КГО"/>
    <s v="ГАММА ООО"/>
  </r>
  <r>
    <x v="4"/>
    <s v="К393РА 763"/>
    <s v="ЭКО ЛЭНД ООО"/>
    <s v="Площадка Парнас"/>
    <s v="ЭКОВАСТ ООО"/>
    <n v="4280"/>
    <n v="3140"/>
    <n v="1140"/>
    <s v="КГО"/>
    <s v="ГАММА ООО"/>
  </r>
  <r>
    <x v="4"/>
    <s v="К484ВР 178"/>
    <s v="ЭКО ЛЭНД ООО"/>
    <s v="Площадка Парнас"/>
    <s v="ЭКОВАСТ ООО"/>
    <n v="3800"/>
    <n v="2900"/>
    <n v="900"/>
    <s v="КГО"/>
    <s v="ГАММА ООО"/>
  </r>
  <r>
    <x v="5"/>
    <s v="В243РА 147"/>
    <s v="ЭКО ЛЭНД ООО"/>
    <s v="Площадка Парнас"/>
    <s v="ЭКОВАСТ ООО"/>
    <n v="3940"/>
    <n v="3100"/>
    <n v="840"/>
    <s v="КГО"/>
    <s v="ГАММА ООО"/>
  </r>
  <r>
    <x v="5"/>
    <s v="К638ВУ 147"/>
    <s v="ЭКО ЛЭНД ООО"/>
    <s v="Площадка Парнас"/>
    <s v="ЭКОВАСТ ООО"/>
    <n v="4260"/>
    <n v="3260"/>
    <n v="1000"/>
    <s v="КГО"/>
    <s v="ГАММА ООО"/>
  </r>
  <r>
    <x v="5"/>
    <s v="К917НУ 763"/>
    <s v="ЭКО ЛЭНД ООО"/>
    <s v="Площадка Парнас"/>
    <s v="ЭКОВАСТ ООО"/>
    <n v="5180"/>
    <n v="3620"/>
    <n v="1560"/>
    <s v="КГО"/>
    <s v="ГАММА ООО"/>
  </r>
  <r>
    <x v="5"/>
    <s v="К484ВР 178"/>
    <s v="ЭКО ЛЭНД ООО"/>
    <s v="Площадка Парнас"/>
    <s v="ЭКОВАСТ ООО"/>
    <n v="3320"/>
    <n v="2920"/>
    <n v="400"/>
    <s v="КГО"/>
    <s v="ГАММА ООО"/>
  </r>
  <r>
    <x v="5"/>
    <s v="К393РА 763"/>
    <s v="ЭКО ЛЭНД ООО"/>
    <s v="Площадка Парнас"/>
    <s v="ЭКОВАСТ ООО"/>
    <n v="4220"/>
    <n v="3140"/>
    <n v="1080"/>
    <s v="КГО"/>
    <s v="ГАММА ООО"/>
  </r>
  <r>
    <x v="5"/>
    <s v="о744рр 198"/>
    <s v="ЭКО ЛЭНД ООО"/>
    <s v="Площадка Парнас"/>
    <s v="ЭКОВАСТ ООО"/>
    <n v="4420"/>
    <n v="3920"/>
    <n v="500"/>
    <s v="КГО"/>
    <s v="ГАММА ООО"/>
  </r>
  <r>
    <x v="5"/>
    <s v="А200ВР 178"/>
    <s v="ЭКО ЛЭНД ООО"/>
    <s v="Площадка Парнас"/>
    <s v="ЭКОВАСТ ООО"/>
    <n v="4000"/>
    <n v="3320"/>
    <n v="680"/>
    <s v="КГО"/>
    <s v="ГАММА ООО"/>
  </r>
  <r>
    <x v="5"/>
    <s v="Н385НО 198"/>
    <s v="НЭО АО"/>
    <s v="Площадка Парнас"/>
    <s v="ЭКОВАСТ ООО"/>
    <n v="10660"/>
    <n v="7860"/>
    <n v="2800"/>
    <s v="ТКО"/>
    <s v="ЭКО ЛЭНД ООО"/>
  </r>
  <r>
    <x v="5"/>
    <s v="В594ВЕ 178"/>
    <s v="НЭО АО"/>
    <s v="Площадка Парнас"/>
    <s v="ЭКОВАСТ ООО"/>
    <n v="17100"/>
    <n v="13340"/>
    <n v="3760"/>
    <s v="ТКО"/>
    <s v="ЭКО ЛЭНД ООО"/>
  </r>
  <r>
    <x v="5"/>
    <s v="Х942ММ 178"/>
    <s v="НЭО АО"/>
    <s v="Площадка Парнас"/>
    <s v="ЭКОВАСТ ООО"/>
    <n v="19360"/>
    <n v="15440"/>
    <n v="3920"/>
    <s v="ТКО"/>
    <s v="ЭКО ЛЭНД ООО"/>
  </r>
  <r>
    <x v="5"/>
    <s v="В627ХВ 178"/>
    <s v="НЭО АО"/>
    <s v="Площадка Парнас"/>
    <s v="ЭКОВАСТ ООО"/>
    <n v="8600"/>
    <n v="5780"/>
    <n v="2820"/>
    <s v="ТКО"/>
    <s v="ЭКО ЛЭНД ООО"/>
  </r>
  <r>
    <x v="5"/>
    <s v="В627ХВ 178"/>
    <s v="НЭО АО"/>
    <s v="Площадка Парнас"/>
    <s v="ЭКОВАСТ ООО"/>
    <n v="6880"/>
    <n v="5500"/>
    <n v="1380"/>
    <s v="ТКО"/>
    <s v="ЭКО ЛЭНД ООО"/>
  </r>
  <r>
    <x v="5"/>
    <s v="С 861 РО 198"/>
    <s v="НЭО АО"/>
    <s v="Площадка Парнас"/>
    <s v="ЭКОВАСТ ООО"/>
    <n v="11720"/>
    <n v="8640"/>
    <n v="3080"/>
    <s v="ТКО"/>
    <s v="ЭКО ЛЭНД ООО"/>
  </r>
  <r>
    <x v="5"/>
    <s v="С721ТЕ 178"/>
    <s v="НЭО АО"/>
    <s v="Площадка Парнас"/>
    <s v="ЭКОВАСТ ООО"/>
    <n v="6360"/>
    <n v="5600"/>
    <n v="760"/>
    <s v="ТКО"/>
    <s v="ЭКО ЛЭНД ООО"/>
  </r>
  <r>
    <x v="5"/>
    <s v="С214ТЕ 178"/>
    <s v="НЭО АО"/>
    <s v="Площадка Парнас"/>
    <s v="ЭКОВАСТ ООО"/>
    <n v="12680"/>
    <n v="10980"/>
    <n v="1700"/>
    <s v="ТКО"/>
    <s v="ЭКО ЛЭНД ООО"/>
  </r>
  <r>
    <x v="5"/>
    <s v="Н383ОХ 198"/>
    <s v="НЭО АО"/>
    <s v="Площадка Парнас"/>
    <s v="ЭКОВАСТ ООО"/>
    <n v="8900"/>
    <n v="7020"/>
    <n v="1880"/>
    <s v="ТКО"/>
    <s v="ЭКО ЛЭНД ООО"/>
  </r>
  <r>
    <x v="5"/>
    <s v="В627ХВ 178"/>
    <s v="НЭО АО"/>
    <s v="Площадка Парнас"/>
    <s v="ЭКОВАСТ ООО"/>
    <n v="6920"/>
    <n v="5600"/>
    <n v="1320"/>
    <s v="ТКО"/>
    <s v="ЭКО ЛЭНД ООО"/>
  </r>
  <r>
    <x v="5"/>
    <s v="С721ТЕ 178"/>
    <s v="НЭО АО"/>
    <s v="Площадка Парнас"/>
    <s v="ЭКОВАСТ ООО"/>
    <n v="8180"/>
    <n v="5580"/>
    <n v="2600"/>
    <s v="ТКО"/>
    <s v="ЭКО ЛЭНД ООО"/>
  </r>
  <r>
    <x v="5"/>
    <s v="К775ЕР 53"/>
    <s v="ЭКО ЛЭНД ООО"/>
    <s v="Площадка Парнас"/>
    <s v="ЭКОВАСТ ООО"/>
    <n v="4140"/>
    <n v="2900"/>
    <n v="1240"/>
    <s v="КГО"/>
    <s v="ГАММА ООО"/>
  </r>
  <r>
    <x v="5"/>
    <s v="В627ХВ 178"/>
    <s v="НЭО АО"/>
    <s v="Площадка Парнас"/>
    <s v="ЭКОВАСТ ООО"/>
    <n v="6400"/>
    <n v="5560"/>
    <n v="840"/>
    <s v="ТКО"/>
    <s v="ЭКО ЛЭНД ООО"/>
  </r>
  <r>
    <x v="5"/>
    <s v="С 875 ВР 198"/>
    <s v="НЭО АО"/>
    <s v="Площадка Парнас"/>
    <s v="ЭКОВАСТ ООО"/>
    <n v="17840"/>
    <n v="13940"/>
    <n v="3900"/>
    <s v="ТКО"/>
    <s v="ЭКО ЛЭНД ООО"/>
  </r>
  <r>
    <x v="5"/>
    <s v="К634МО 147"/>
    <s v="ЭКО ЛЭНД ООО"/>
    <s v="Площадка Парнас"/>
    <s v="ЭКОВАСТ ООО"/>
    <n v="4040"/>
    <n v="2800"/>
    <n v="1240"/>
    <s v="КГО"/>
    <s v="ГАММА ООО"/>
  </r>
  <r>
    <x v="5"/>
    <s v="К638ВУ 147"/>
    <s v="ЭКО ЛЭНД ООО"/>
    <s v="Площадка Парнас"/>
    <s v="ЭКОВАСТ ООО"/>
    <n v="4740"/>
    <n v="3200"/>
    <n v="1540"/>
    <s v="КГО"/>
    <s v="ГАММА ООО"/>
  </r>
  <r>
    <x v="5"/>
    <s v="С721ТЕ 178"/>
    <s v="НЭО АО"/>
    <s v="Площадка Парнас"/>
    <s v="ЭКОВАСТ ООО"/>
    <n v="7120"/>
    <n v="5540"/>
    <n v="1580"/>
    <s v="ТКО"/>
    <s v="ЭКО ЛЭНД ООО"/>
  </r>
  <r>
    <x v="5"/>
    <s v="В627ХВ 178"/>
    <s v="НЭО АО"/>
    <s v="Площадка Парнас"/>
    <s v="ЭКОВАСТ ООО"/>
    <n v="8440"/>
    <n v="5620"/>
    <n v="2820"/>
    <s v="ТКО"/>
    <s v="ЭКО ЛЭНД ООО"/>
  </r>
  <r>
    <x v="5"/>
    <s v="Н196РК 198"/>
    <s v="ЭКО ЛЭНД ООО"/>
    <s v="Площадка Парнас"/>
    <s v="ЭКОВАСТ ООО"/>
    <n v="4080"/>
    <n v="2820"/>
    <n v="1260"/>
    <s v="КГО"/>
    <s v="ГАММА ООО"/>
  </r>
  <r>
    <x v="5"/>
    <s v="А356КС 198"/>
    <s v="НЭО АО"/>
    <s v="Площадка Парнас"/>
    <s v="ЭКОВАСТ ООО"/>
    <n v="9200"/>
    <n v="7420"/>
    <n v="1780"/>
    <s v="ТКО"/>
    <s v="ЭКО ЛЭНД ООО"/>
  </r>
  <r>
    <x v="5"/>
    <s v="Н 083 РУ 198"/>
    <s v="ЭКО ЛЭНД ООО"/>
    <s v="Площадка Парнас"/>
    <s v="ЭКОВАСТ ООО"/>
    <n v="3800"/>
    <n v="2620"/>
    <n v="1180"/>
    <s v="КГО"/>
    <s v="ГАММА ООО"/>
  </r>
  <r>
    <x v="5"/>
    <s v="К393РА 763"/>
    <s v="ЭКО ЛЭНД ООО"/>
    <s v="Площадка Парнас"/>
    <s v="ЭКОВАСТ ООО"/>
    <n v="4440"/>
    <n v="3080"/>
    <n v="1360"/>
    <s v="КГО"/>
    <s v="ГАММА ООО"/>
  </r>
  <r>
    <x v="5"/>
    <s v="К311ТК 198"/>
    <s v="НЭО АО"/>
    <s v="Площадка Парнас"/>
    <s v="ЭКОВАСТ ООО"/>
    <n v="19700"/>
    <n v="15640"/>
    <n v="4060"/>
    <s v="ТКО"/>
    <s v="ЭКО ЛЭНД ООО"/>
  </r>
  <r>
    <x v="5"/>
    <s v="Н574НХ 67"/>
    <s v="ЭКО ЛЭНД ООО"/>
    <s v="Площадка Парнас"/>
    <s v="ЭКОВАСТ ООО"/>
    <n v="4380"/>
    <n v="3120"/>
    <n v="1260"/>
    <s v="КГО"/>
    <s v="ГАММА ООО"/>
  </r>
  <r>
    <x v="5"/>
    <s v="В848УУ 198"/>
    <s v="НЭО АО"/>
    <s v="Площадка Парнас"/>
    <s v="ЭКОВАСТ ООО"/>
    <n v="12880"/>
    <n v="11400"/>
    <n v="1480"/>
    <s v="ТКО"/>
    <s v="ЭКО ЛЭНД ООО"/>
  </r>
  <r>
    <x v="5"/>
    <s v="К917НУ 763"/>
    <s v="ЭКО ЛЭНД ООО"/>
    <s v="Площадка Парнас"/>
    <s v="ЭКОВАСТ ООО"/>
    <n v="5220"/>
    <n v="3620"/>
    <n v="1600"/>
    <s v="КГО"/>
    <s v="ГАММА ООО"/>
  </r>
  <r>
    <x v="5"/>
    <s v="М 197 ХХ 198"/>
    <s v="НЭО АО"/>
    <s v="Площадка Парнас"/>
    <s v="ЭКОВАСТ ООО"/>
    <n v="13260"/>
    <n v="8400"/>
    <n v="4860"/>
    <s v="ТКО"/>
    <s v="ЭКО ЛЭНД ООО"/>
  </r>
  <r>
    <x v="5"/>
    <s v="О977ТТ 198"/>
    <s v="НЭО АО"/>
    <s v="Площадка Парнас"/>
    <s v="ЭКОВАСТ ООО"/>
    <n v="16560"/>
    <n v="13700"/>
    <n v="2860"/>
    <s v="ТКО"/>
    <s v="ЭКО ЛЭНД ООО"/>
  </r>
  <r>
    <x v="5"/>
    <s v="о744рр 198"/>
    <s v="ЭКО ЛЭНД ООО"/>
    <s v="Площадка Парнас"/>
    <s v="ЭКОВАСТ ООО"/>
    <n v="5820"/>
    <n v="4000"/>
    <n v="1820"/>
    <s v="КГО"/>
    <s v="ГАММА ООО"/>
  </r>
  <r>
    <x v="5"/>
    <s v="В243РА 147"/>
    <s v="ЭКО ЛЭНД ООО"/>
    <s v="Площадка Парнас"/>
    <s v="ЭКОВАСТ ООО"/>
    <n v="4620"/>
    <n v="3100"/>
    <n v="1520"/>
    <s v="КГО"/>
    <s v="ГАММА ООО"/>
  </r>
  <r>
    <x v="5"/>
    <s v="М181ХХ 198"/>
    <s v="НЭО АО"/>
    <s v="Площадка Парнас"/>
    <s v="ЭКОВАСТ ООО"/>
    <n v="10740"/>
    <n v="8320"/>
    <n v="2420"/>
    <s v="ТКО"/>
    <s v="ЭКО ЛЭНД ООО"/>
  </r>
  <r>
    <x v="5"/>
    <s v="Р851ОХ 198"/>
    <s v="НЭО АО"/>
    <s v="Площадка Парнас"/>
    <s v="ЭКОВАСТ ООО"/>
    <n v="9040"/>
    <n v="6880"/>
    <n v="2160"/>
    <s v="ТКО"/>
    <s v="ЭКО ЛЭНД ООО"/>
  </r>
  <r>
    <x v="5"/>
    <s v="К775ЕР 53"/>
    <s v="ЭКО ЛЭНД ООО"/>
    <s v="Площадка Парнас"/>
    <s v="ЭКОВАСТ ООО"/>
    <n v="3840"/>
    <n v="2900"/>
    <n v="940"/>
    <s v="КГО"/>
    <s v="ГАММА ООО"/>
  </r>
  <r>
    <x v="5"/>
    <s v="К484ВР 178"/>
    <s v="ЭКО ЛЭНД ООО"/>
    <s v="Площадка Парнас"/>
    <s v="ЭКОВАСТ ООО"/>
    <n v="3400"/>
    <n v="2980"/>
    <n v="420"/>
    <s v="КГО"/>
    <s v="ГАММА ООО"/>
  </r>
  <r>
    <x v="5"/>
    <s v="А200ВР 178"/>
    <s v="ЭКО ЛЭНД ООО"/>
    <s v="Площадка Парнас"/>
    <s v="ЭКОВАСТ ООО"/>
    <n v="4560"/>
    <n v="3340"/>
    <n v="1220"/>
    <s v="КГО"/>
    <s v="ГАММА ООО"/>
  </r>
  <r>
    <x v="5"/>
    <s v="К638ВУ 147"/>
    <s v="ЭКО ЛЭНД ООО"/>
    <s v="Площадка Парнас"/>
    <s v="ЭКОВАСТ ООО"/>
    <n v="4160"/>
    <n v="3200"/>
    <n v="960"/>
    <s v="КГО"/>
    <s v="ГАММА ООО"/>
  </r>
  <r>
    <x v="5"/>
    <s v="К634МО 147"/>
    <s v="ЭКО ЛЭНД ООО"/>
    <s v="Площадка Парнас"/>
    <s v="ЭКОВАСТ ООО"/>
    <n v="3940"/>
    <n v="2640"/>
    <n v="1300"/>
    <s v="КГО"/>
    <s v="ГАММА ООО"/>
  </r>
  <r>
    <x v="5"/>
    <s v="Н196РК 198"/>
    <s v="ЭКО ЛЭНД ООО"/>
    <s v="Площадка Парнас"/>
    <s v="ЭКОВАСТ ООО"/>
    <n v="4100"/>
    <n v="2880"/>
    <n v="1220"/>
    <s v="КГО"/>
    <s v="ГАММА ООО"/>
  </r>
  <r>
    <x v="5"/>
    <s v="В866ХК 198"/>
    <s v="НЭО АО"/>
    <s v="Площадка Парнас"/>
    <s v="ЭКОВАСТ ООО"/>
    <n v="15580"/>
    <n v="11840"/>
    <n v="3740"/>
    <s v="ТКО"/>
    <s v="ЭКО ЛЭНД ООО"/>
  </r>
  <r>
    <x v="5"/>
    <s v="К393РА 763"/>
    <s v="ЭКО ЛЭНД ООО"/>
    <s v="Площадка Парнас"/>
    <s v="ЭКОВАСТ ООО"/>
    <n v="4220"/>
    <n v="3080"/>
    <n v="1140"/>
    <s v="КГО"/>
    <s v="ГАММА ООО"/>
  </r>
  <r>
    <x v="5"/>
    <s v="Н574НХ 67"/>
    <s v="ЭКО ЛЭНД ООО"/>
    <s v="Площадка Парнас"/>
    <s v="ЭКОВАСТ ООО"/>
    <n v="4260"/>
    <n v="3120"/>
    <n v="1140"/>
    <s v="КГО"/>
    <s v="ГАММА ООО"/>
  </r>
  <r>
    <x v="5"/>
    <s v="К775ЕР 53"/>
    <s v="ЭКО ЛЭНД ООО"/>
    <s v="Площадка Парнас"/>
    <s v="ЭКОВАСТ ООО"/>
    <n v="4160"/>
    <n v="2920"/>
    <n v="1240"/>
    <s v="КГО"/>
    <s v="ГАММА ООО"/>
  </r>
  <r>
    <x v="5"/>
    <s v="К638ВУ 147"/>
    <s v="ЭКО ЛЭНД ООО"/>
    <s v="Площадка Парнас"/>
    <s v="ЭКОВАСТ ООО"/>
    <n v="3980"/>
    <n v="3220"/>
    <n v="760"/>
    <s v="КГО"/>
    <s v="ГАММА ООО"/>
  </r>
  <r>
    <x v="5"/>
    <s v="К917НУ 763"/>
    <s v="ЭКО ЛЭНД ООО"/>
    <s v="Площадка Парнас"/>
    <s v="ЭКОВАСТ ООО"/>
    <n v="5120"/>
    <n v="3600"/>
    <n v="1520"/>
    <s v="КГО"/>
    <s v="ГАММА ООО"/>
  </r>
  <r>
    <x v="5"/>
    <s v="о744рр 198"/>
    <s v="ЭКО ЛЭНД ООО"/>
    <s v="Площадка Парнас"/>
    <s v="ЭКОВАСТ ООО"/>
    <n v="6520"/>
    <n v="4000"/>
    <n v="2520"/>
    <s v="КГО"/>
    <s v="ГАММА ООО"/>
  </r>
  <r>
    <x v="5"/>
    <s v="А200ВР 178"/>
    <s v="ЭКО ЛЭНД ООО"/>
    <s v="Площадка Парнас"/>
    <s v="ЭКОВАСТ ООО"/>
    <n v="4620"/>
    <n v="3320"/>
    <n v="1300"/>
    <s v="КГО"/>
    <s v="ГАММА ООО"/>
  </r>
  <r>
    <x v="5"/>
    <s v="К634МО 147"/>
    <s v="ЭКО ЛЭНД ООО"/>
    <s v="Площадка Парнас"/>
    <s v="ЭКОВАСТ ООО"/>
    <n v="3780"/>
    <n v="2680"/>
    <n v="1100"/>
    <s v="КГО"/>
    <s v="ГАММА ООО"/>
  </r>
  <r>
    <x v="5"/>
    <s v="Н196РК 198"/>
    <s v="ЭКО ЛЭНД ООО"/>
    <s v="Площадка Парнас"/>
    <s v="ЭКОВАСТ ООО"/>
    <n v="3940"/>
    <n v="2800"/>
    <n v="1140"/>
    <s v="КГО"/>
    <s v="ГАММА ООО"/>
  </r>
  <r>
    <x v="5"/>
    <s v="К484ВР 178"/>
    <s v="ЭКО ЛЭНД ООО"/>
    <s v="Площадка Парнас"/>
    <s v="ЭКОВАСТ ООО"/>
    <n v="3860"/>
    <n v="2860"/>
    <n v="1000"/>
    <s v="КГО"/>
    <s v="ГАММА ООО"/>
  </r>
  <r>
    <x v="6"/>
    <s v="К393РА 763"/>
    <s v="ЭКО ЛЭНД ООО"/>
    <s v="Площадка Парнас"/>
    <s v="ЭКОВАСТ ООО"/>
    <n v="3920"/>
    <n v="3100"/>
    <n v="820"/>
    <s v="КГО"/>
    <s v="ГАММА ООО"/>
  </r>
  <r>
    <x v="6"/>
    <s v="В243РА 147"/>
    <s v="ЭКО ЛЭНД ООО"/>
    <s v="Площадка Парнас"/>
    <s v="ЭКОВАСТ ООО"/>
    <n v="4140"/>
    <n v="3080"/>
    <n v="1060"/>
    <s v="КГО"/>
    <s v="ГАММА ООО"/>
  </r>
  <r>
    <x v="6"/>
    <s v="В143КН 178"/>
    <s v="НЭО АО"/>
    <s v="Площадка Парнас"/>
    <s v="ЭКОВАСТ ООО"/>
    <n v="15680"/>
    <n v="13620"/>
    <n v="2060"/>
    <s v="ТКО"/>
    <s v="ЭКО ЛЭНД ООО"/>
  </r>
  <r>
    <x v="6"/>
    <s v="Р719ОН 198"/>
    <s v="НЭО АО"/>
    <s v="Площадка Парнас"/>
    <s v="ЭКОВАСТ ООО"/>
    <n v="18020"/>
    <n v="15780"/>
    <n v="2240"/>
    <s v="ТКО"/>
    <s v="ЭКО ЛЭНД ООО"/>
  </r>
  <r>
    <x v="6"/>
    <s v="Х942ММ 178"/>
    <s v="НЭО АО"/>
    <s v="Площадка Парнас"/>
    <s v="ЭКОВАСТ ООО"/>
    <n v="18360"/>
    <n v="15080"/>
    <n v="3280"/>
    <s v="ТКО"/>
    <s v="ЭКО ЛЭНД ООО"/>
  </r>
  <r>
    <x v="6"/>
    <s v="О642УА 47"/>
    <s v="НЭО АО"/>
    <s v="Площадка Парнас"/>
    <s v="ЭКОВАСТ ООО"/>
    <n v="15740"/>
    <n v="13780"/>
    <n v="1960"/>
    <s v="ТКО"/>
    <s v="ЭКО ЛЭНД ООО"/>
  </r>
  <r>
    <x v="6"/>
    <s v="Н 083 РУ 198"/>
    <s v="ЭКО ЛЭНД ООО"/>
    <s v="Площадка Парнас"/>
    <s v="ЭКОВАСТ ООО"/>
    <n v="3920"/>
    <n v="2640"/>
    <n v="1280"/>
    <s v="КГО"/>
    <s v="ГАММА ООО"/>
  </r>
  <r>
    <x v="6"/>
    <s v="С721ТЕ 178"/>
    <s v="НЭО АО"/>
    <s v="Площадка Парнас"/>
    <s v="ЭКОВАСТ ООО"/>
    <n v="6780"/>
    <n v="5500"/>
    <n v="1280"/>
    <s v="ТКО"/>
    <s v="ЭКО ЛЭНД ООО"/>
  </r>
  <r>
    <x v="6"/>
    <s v="Н383ОХ 198"/>
    <s v="НЭО АО"/>
    <s v="Площадка Парнас"/>
    <s v="ЭКОВАСТ ООО"/>
    <n v="9660"/>
    <n v="6980"/>
    <n v="2680"/>
    <s v="ТКО"/>
    <s v="ЭКО ЛЭНД ООО"/>
  </r>
  <r>
    <x v="6"/>
    <s v="Н151ОХ 198"/>
    <s v="НЭО АО"/>
    <s v="Площадка Парнас"/>
    <s v="ЭКОВАСТ ООО"/>
    <n v="9560"/>
    <n v="7080"/>
    <n v="2480"/>
    <s v="ТКО"/>
    <s v="ЭКО ЛЭНД ООО"/>
  </r>
  <r>
    <x v="6"/>
    <s v="В594ВЕ 178"/>
    <s v="НЭО АО"/>
    <s v="Площадка Парнас"/>
    <s v="ЭКОВАСТ ООО"/>
    <n v="16880"/>
    <n v="13280"/>
    <n v="3600"/>
    <s v="ТКО"/>
    <s v="ЭКО ЛЭНД ООО"/>
  </r>
  <r>
    <x v="6"/>
    <s v="В627ХВ 178"/>
    <s v="НЭО АО"/>
    <s v="Площадка Парнас"/>
    <s v="ЭКОВАСТ ООО"/>
    <n v="7180"/>
    <n v="5600"/>
    <n v="1580"/>
    <s v="ТКО"/>
    <s v="ЭКО ЛЭНД ООО"/>
  </r>
  <r>
    <x v="6"/>
    <s v="Р851ОХ 198"/>
    <s v="НЭО АО"/>
    <s v="Площадка Парнас"/>
    <s v="ЭКОВАСТ ООО"/>
    <n v="8560"/>
    <n v="6860"/>
    <n v="1700"/>
    <s v="ТКО"/>
    <s v="ЭКО ЛЭНД ООО"/>
  </r>
  <r>
    <x v="6"/>
    <s v="А356КС 198"/>
    <s v="НЭО АО"/>
    <s v="Площадка Парнас"/>
    <s v="ЭКОВАСТ ООО"/>
    <n v="9300"/>
    <n v="7420"/>
    <n v="1880"/>
    <s v="ТКО"/>
    <s v="ЭКО ЛЭНД ООО"/>
  </r>
  <r>
    <x v="6"/>
    <s v="К311ТК 198"/>
    <s v="НЭО АО"/>
    <s v="Площадка Парнас"/>
    <s v="ЭКОВАСТ ООО"/>
    <n v="19880"/>
    <n v="16180"/>
    <n v="3700"/>
    <s v="ТКО"/>
    <s v="ЭКО ЛЭНД ООО"/>
  </r>
  <r>
    <x v="6"/>
    <s v="Н914МЕ 198"/>
    <s v="НЭО АО"/>
    <s v="Площадка Парнас"/>
    <s v="ЭКОВАСТ ООО"/>
    <n v="15300"/>
    <n v="13800"/>
    <n v="1500"/>
    <s v="ТКО"/>
    <s v="ЭКО ЛЭНД ООО"/>
  </r>
  <r>
    <x v="6"/>
    <s v="С721ТЕ 178"/>
    <s v="НЭО АО"/>
    <s v="Площадка Парнас"/>
    <s v="ЭКОВАСТ ООО"/>
    <n v="6780"/>
    <n v="5520"/>
    <n v="1260"/>
    <s v="ТКО"/>
    <s v="ЭКО ЛЭНД ООО"/>
  </r>
  <r>
    <x v="6"/>
    <s v="Н574НХ 67"/>
    <s v="ЭКО ЛЭНД ООО"/>
    <s v="Площадка Парнас"/>
    <s v="ЭКОВАСТ ООО"/>
    <n v="4540"/>
    <n v="3120"/>
    <n v="1420"/>
    <s v="КГО"/>
    <s v="ГАММА ООО"/>
  </r>
  <r>
    <x v="6"/>
    <s v="К484ВР 178"/>
    <s v="ЭКО ЛЭНД ООО"/>
    <s v="Площадка Парнас"/>
    <s v="ЭКОВАСТ ООО"/>
    <n v="3460"/>
    <n v="2840"/>
    <n v="620"/>
    <s v="КГО"/>
    <s v="ГАММА ООО"/>
  </r>
  <r>
    <x v="6"/>
    <s v="Н741ОХ 198"/>
    <s v="НЭО АО"/>
    <s v="Площадка Парнас"/>
    <s v="ЭКОВАСТ ООО"/>
    <n v="9420"/>
    <n v="8000"/>
    <n v="1420"/>
    <s v="ТКО"/>
    <s v="ЭКО ЛЭНД ООО"/>
  </r>
  <r>
    <x v="6"/>
    <s v="С214ТЕ 178"/>
    <s v="НЭО АО"/>
    <s v="Площадка Парнас"/>
    <s v="ЭКОВАСТ ООО"/>
    <n v="13920"/>
    <n v="10700"/>
    <n v="3220"/>
    <s v="ТКО"/>
    <s v="ЭКО ЛЭНД ООО"/>
  </r>
  <r>
    <x v="6"/>
    <s v="К638ВУ 147"/>
    <s v="ЭКО ЛЭНД ООО"/>
    <s v="Площадка Парнас"/>
    <s v="ЭКОВАСТ ООО"/>
    <n v="4540"/>
    <n v="3240"/>
    <n v="1300"/>
    <s v="КГО"/>
    <s v="ГАММА ООО"/>
  </r>
  <r>
    <x v="6"/>
    <s v="Н829РЕ 198"/>
    <s v="ЭКО ЛЭНД ООО"/>
    <s v="Площадка Парнас"/>
    <s v="ЭКОВАСТ ООО"/>
    <n v="3820"/>
    <n v="2620"/>
    <n v="1200"/>
    <s v="КГО"/>
    <s v="ГАММА ООО"/>
  </r>
  <r>
    <x v="6"/>
    <s v="В848УУ 198"/>
    <s v="НЭО АО"/>
    <s v="Площадка Парнас"/>
    <s v="ЭКОВАСТ ООО"/>
    <n v="15220"/>
    <n v="11380"/>
    <n v="3840"/>
    <s v="ТКО"/>
    <s v="ЭКО ЛЭНД ООО"/>
  </r>
  <r>
    <x v="6"/>
    <s v="К775ЕР 53"/>
    <s v="ЭКО ЛЭНД ООО"/>
    <s v="Площадка Парнас"/>
    <s v="ЭКОВАСТ ООО"/>
    <n v="4180"/>
    <n v="2940"/>
    <n v="1240"/>
    <s v="КГО"/>
    <s v="ГАММА ООО"/>
  </r>
  <r>
    <x v="6"/>
    <s v="В107ХА 147"/>
    <s v="ЭКО ЛЭНД ООО"/>
    <s v="Площадка Парнас"/>
    <s v="ЭКОВАСТ ООО"/>
    <n v="4080"/>
    <n v="2520"/>
    <n v="1560"/>
    <s v="КГО"/>
    <s v="ГАММА ООО"/>
  </r>
  <r>
    <x v="6"/>
    <s v="А200ВР 178"/>
    <s v="ЭКО ЛЭНД ООО"/>
    <s v="Площадка Парнас"/>
    <s v="ЭКОВАСТ ООО"/>
    <n v="4740"/>
    <n v="3340"/>
    <n v="1400"/>
    <s v="КГО"/>
    <s v="ГАММА ООО"/>
  </r>
  <r>
    <x v="6"/>
    <s v="К634МО 147"/>
    <s v="ЭКО ЛЭНД ООО"/>
    <s v="Площадка Парнас"/>
    <s v="ЭКОВАСТ ООО"/>
    <n v="3880"/>
    <n v="2700"/>
    <n v="1180"/>
    <s v="КГО"/>
    <s v="ГАММА ООО"/>
  </r>
  <r>
    <x v="6"/>
    <s v="Р851ОХ 198"/>
    <s v="НЭО АО"/>
    <s v="Площадка Парнас"/>
    <s v="ЭКОВАСТ ООО"/>
    <n v="8840"/>
    <n v="6840"/>
    <n v="2000"/>
    <s v="ТКО"/>
    <s v="ЭКО ЛЭНД ООО"/>
  </r>
  <r>
    <x v="6"/>
    <s v="К393РА 763"/>
    <s v="ЭКО ЛЭНД ООО"/>
    <s v="Площадка Парнас"/>
    <s v="ЭКОВАСТ ООО"/>
    <n v="4180"/>
    <n v="3080"/>
    <n v="1100"/>
    <s v="КГО"/>
    <s v="ГАММА ООО"/>
  </r>
  <r>
    <x v="6"/>
    <s v="М113ХХ 198"/>
    <s v="НЭО АО"/>
    <s v="Площадка Парнас"/>
    <s v="ЭКОВАСТ ООО"/>
    <n v="10780"/>
    <n v="8220"/>
    <n v="2560"/>
    <s v="ТКО"/>
    <s v="ЭКО ЛЭНД ООО"/>
  </r>
  <r>
    <x v="6"/>
    <s v="Н196РК 198"/>
    <s v="ЭКО ЛЭНД ООО"/>
    <s v="Площадка Парнас"/>
    <s v="ЭКОВАСТ ООО"/>
    <n v="4440"/>
    <n v="2820"/>
    <n v="1620"/>
    <s v="КГО"/>
    <s v="ГАММА ООО"/>
  </r>
  <r>
    <x v="6"/>
    <s v="К917НУ 763"/>
    <s v="ЭКО ЛЭНД ООО"/>
    <s v="Площадка Парнас"/>
    <s v="ЭКОВАСТ ООО"/>
    <n v="5360"/>
    <n v="3680"/>
    <n v="1680"/>
    <s v="КГО"/>
    <s v="ГАММА ООО"/>
  </r>
  <r>
    <x v="6"/>
    <s v="о744рр 198"/>
    <s v="ЭКО ЛЭНД ООО"/>
    <s v="Площадка Парнас"/>
    <s v="ЭКОВАСТ ООО"/>
    <n v="5680"/>
    <n v="4000"/>
    <n v="1680"/>
    <s v="КГО"/>
    <s v="ГАММА ООО"/>
  </r>
  <r>
    <x v="6"/>
    <s v="С214ТЕ 178"/>
    <s v="НЭО АО"/>
    <s v="Площадка Парнас"/>
    <s v="ЭКОВАСТ ООО"/>
    <n v="14480"/>
    <n v="11300"/>
    <n v="3180"/>
    <s v="ТКО"/>
    <s v="ЭКО ЛЭНД ООО"/>
  </r>
  <r>
    <x v="6"/>
    <s v="К638ВУ 147"/>
    <s v="ЭКО ЛЭНД ООО"/>
    <s v="Площадка Парнас"/>
    <s v="ЭКОВАСТ ООО"/>
    <n v="4180"/>
    <n v="3180"/>
    <n v="1000"/>
    <s v="КГО"/>
    <s v="ГАММА ООО"/>
  </r>
  <r>
    <x v="6"/>
    <s v="Р057НР 198"/>
    <s v="НЭО АО"/>
    <s v="Площадка Парнас"/>
    <s v="ЭКОВАСТ ООО"/>
    <n v="15820"/>
    <n v="12500"/>
    <n v="3320"/>
    <s v="ТКО"/>
    <s v="ЭКО ЛЭНД ООО"/>
  </r>
  <r>
    <x v="6"/>
    <s v="Н481МН 198"/>
    <s v="НЭО АО"/>
    <s v="Площадка Парнас"/>
    <s v="ЭКОВАСТ ООО"/>
    <n v="15220"/>
    <n v="12960"/>
    <n v="2260"/>
    <s v="ТКО"/>
    <s v="ЭКО ЛЭНД ООО"/>
  </r>
  <r>
    <x v="6"/>
    <s v="Н574НХ 67"/>
    <s v="ЭКО ЛЭНД ООО"/>
    <s v="Площадка Парнас"/>
    <s v="ЭКОВАСТ ООО"/>
    <n v="3980"/>
    <n v="3120"/>
    <n v="860"/>
    <s v="КГО"/>
    <s v="ГАММА ООО"/>
  </r>
  <r>
    <x v="6"/>
    <s v="Н 083 РУ 198"/>
    <s v="ЭКО ЛЭНД ООО"/>
    <s v="Площадка Парнас"/>
    <s v="ЭКОВАСТ ООО"/>
    <n v="4200"/>
    <n v="2680"/>
    <n v="1520"/>
    <s v="КГО"/>
    <s v="ГАММА ООО"/>
  </r>
  <r>
    <x v="6"/>
    <s v="Р113ЕР 198"/>
    <s v="НЭО АО"/>
    <s v="Площадка Парнас"/>
    <s v="ЭКОВАСТ ООО"/>
    <n v="16340"/>
    <n v="12460"/>
    <n v="3880"/>
    <s v="ТКО"/>
    <s v="ЭКО ЛЭНД ООО"/>
  </r>
  <r>
    <x v="6"/>
    <s v="Н829РЕ 198"/>
    <s v="ЭКО ЛЭНД ООО"/>
    <s v="Площадка Парнас"/>
    <s v="ЭКОВАСТ ООО"/>
    <n v="3520"/>
    <n v="2620"/>
    <n v="900"/>
    <s v="КГО"/>
    <s v="ГАММА ООО"/>
  </r>
  <r>
    <x v="6"/>
    <s v="В243РА 147"/>
    <s v="ЭКО ЛЭНД ООО"/>
    <s v="Площадка Парнас"/>
    <s v="ЭКОВАСТ ООО"/>
    <n v="5200"/>
    <n v="3140"/>
    <n v="2060"/>
    <s v="КГО"/>
    <s v="ГАММА ООО"/>
  </r>
  <r>
    <x v="6"/>
    <s v="М181ХХ 198"/>
    <s v="НЭО АО"/>
    <s v="Площадка Парнас"/>
    <s v="ЭКОВАСТ ООО"/>
    <n v="10660"/>
    <n v="8280"/>
    <n v="2380"/>
    <s v="ТКО"/>
    <s v="ЭКО ЛЭНД ООО"/>
  </r>
  <r>
    <x v="6"/>
    <s v="К484ВР 178"/>
    <s v="ЭКО ЛЭНД ООО"/>
    <s v="Площадка Парнас"/>
    <s v="ЭКОВАСТ ООО"/>
    <n v="3620"/>
    <n v="2760"/>
    <n v="860"/>
    <s v="КГО"/>
    <s v="ГАММА ООО"/>
  </r>
  <r>
    <x v="6"/>
    <s v="В107ХА 147"/>
    <s v="ЭКО ЛЭНД ООО"/>
    <s v="Площадка Парнас"/>
    <s v="ЭКОВАСТ ООО"/>
    <n v="4400"/>
    <n v="2500"/>
    <n v="1900"/>
    <s v="КГО"/>
    <s v="ГАММА ООО"/>
  </r>
  <r>
    <x v="7"/>
    <s v="К311ТК 198"/>
    <s v="НЭО АО"/>
    <s v="Площадка Парнас"/>
    <s v="ЭКОВАСТ ООО"/>
    <n v="19120"/>
    <n v="15880"/>
    <n v="3240"/>
    <s v="ТКО"/>
    <s v="ЭКО ЛЭНД ООО"/>
  </r>
  <r>
    <x v="7"/>
    <s v="С721ТЕ 178"/>
    <s v="НЭО АО"/>
    <s v="Площадка Парнас"/>
    <s v="ЭКОВАСТ ООО"/>
    <n v="6760"/>
    <n v="5360"/>
    <n v="1400"/>
    <s v="ТКО"/>
    <s v="ЭКО ЛЭНД ООО"/>
  </r>
  <r>
    <x v="7"/>
    <s v="С 926 ЕТ 198"/>
    <s v="НЭО АО"/>
    <s v="Площадка Парнас"/>
    <s v="ЭКОВАСТ ООО"/>
    <n v="17080"/>
    <n v="13680"/>
    <n v="3400"/>
    <s v="ТКО"/>
    <s v="ЭКО ЛЭНД ООО"/>
  </r>
  <r>
    <x v="7"/>
    <s v="Н385НО 198"/>
    <s v="НЭО АО"/>
    <s v="Площадка Парнас"/>
    <s v="ЭКОВАСТ ООО"/>
    <n v="9880"/>
    <n v="7900"/>
    <n v="1980"/>
    <s v="ТКО"/>
    <s v="ЭКО ЛЭНД ООО"/>
  </r>
  <r>
    <x v="7"/>
    <s v="С721ТЕ 178"/>
    <s v="НЭО АО"/>
    <s v="Площадка Парнас"/>
    <s v="ЭКОВАСТ ООО"/>
    <n v="7500"/>
    <n v="5700"/>
    <n v="1800"/>
    <s v="ТКО"/>
    <s v="ЭКО ЛЭНД ООО"/>
  </r>
  <r>
    <x v="7"/>
    <s v="К311ТК 198"/>
    <s v="НЭО АО"/>
    <s v="Площадка Парнас"/>
    <s v="ЭКОВАСТ ООО"/>
    <n v="20140"/>
    <n v="15860"/>
    <n v="4280"/>
    <s v="ТКО"/>
    <s v="ЭКО ЛЭНД ООО"/>
  </r>
  <r>
    <x v="7"/>
    <s v="Н151ОХ 198"/>
    <s v="НЭО АО"/>
    <s v="Площадка Парнас"/>
    <s v="ЭКОВАСТ ООО"/>
    <n v="9040"/>
    <n v="7160"/>
    <n v="1880"/>
    <s v="ТКО"/>
    <s v="ЭКО ЛЭНД ООО"/>
  </r>
  <r>
    <x v="7"/>
    <s v="В848УУ 198"/>
    <s v="НЭО АО"/>
    <s v="Площадка Парнас"/>
    <s v="ЭКОВАСТ ООО"/>
    <n v="12940"/>
    <n v="11420"/>
    <n v="1520"/>
    <s v="ТКО"/>
    <s v="ЭКО ЛЭНД ООО"/>
  </r>
  <r>
    <x v="7"/>
    <s v="Н741ОХ 198"/>
    <s v="НЭО АО"/>
    <s v="Площадка Парнас"/>
    <s v="ЭКОВАСТ ООО"/>
    <n v="9540"/>
    <n v="8020"/>
    <n v="1520"/>
    <s v="ТКО"/>
    <s v="ЭКО ЛЭНД ООО"/>
  </r>
  <r>
    <x v="7"/>
    <s v="Н385НО 198"/>
    <s v="НЭО АО"/>
    <s v="Площадка Парнас"/>
    <s v="ЭКОВАСТ ООО"/>
    <n v="9280"/>
    <n v="7900"/>
    <n v="1380"/>
    <s v="ТКО"/>
    <s v="ЭКО ЛЭНД ООО"/>
  </r>
  <r>
    <x v="7"/>
    <s v="К634МО 147"/>
    <s v="ЭКО ЛЭНД ООО"/>
    <s v="Площадка Парнас"/>
    <s v="ЭКОВАСТ ООО"/>
    <n v="3920"/>
    <n v="2760"/>
    <n v="1160"/>
    <s v="КГО"/>
    <s v="ГАММА ООО"/>
  </r>
  <r>
    <x v="7"/>
    <s v="В627ХВ 178"/>
    <s v="НЭО АО"/>
    <s v="Площадка Парнас"/>
    <s v="ЭКОВАСТ ООО"/>
    <n v="7420"/>
    <n v="5620"/>
    <n v="1800"/>
    <s v="ТКО"/>
    <s v="ЭКО ЛЭНД ООО"/>
  </r>
  <r>
    <x v="7"/>
    <s v="С721ТЕ 178"/>
    <s v="НЭО АО"/>
    <s v="Площадка Парнас"/>
    <s v="ЭКОВАСТ ООО"/>
    <n v="6760"/>
    <n v="5680"/>
    <n v="1080"/>
    <s v="ТКО"/>
    <s v="ЭКО ЛЭНД ООО"/>
  </r>
  <r>
    <x v="7"/>
    <s v="Н974ТА 198"/>
    <s v="ЭКО ЛЭНД ООО"/>
    <s v="Площадка Парнас"/>
    <s v="ЭКОВАСТ ООО"/>
    <n v="3540"/>
    <n v="2640"/>
    <n v="900"/>
    <s v="КГО"/>
    <s v="ГАММА ООО"/>
  </r>
  <r>
    <x v="7"/>
    <s v="Р851ОХ 198"/>
    <s v="НЭО АО"/>
    <s v="Площадка Парнас"/>
    <s v="ЭКОВАСТ ООО"/>
    <n v="8480"/>
    <n v="6900"/>
    <n v="1580"/>
    <s v="ТКО"/>
    <s v="ЭКО ЛЭНД ООО"/>
  </r>
  <r>
    <x v="7"/>
    <s v="К775ЕР 53"/>
    <s v="ЭКО ЛЭНД ООО"/>
    <s v="Площадка Парнас"/>
    <s v="ЭКОВАСТ ООО"/>
    <n v="4400"/>
    <n v="2840"/>
    <n v="1560"/>
    <s v="КГО"/>
    <s v="ГАММА ООО"/>
  </r>
  <r>
    <x v="7"/>
    <s v="С 932 КУ 198"/>
    <s v="НЭО АО"/>
    <s v="Площадка Парнас"/>
    <s v="ЭКОВАСТ ООО"/>
    <n v="10860"/>
    <n v="8620"/>
    <n v="2240"/>
    <s v="ТКО"/>
    <s v="ЭКО ЛЭНД ООО"/>
  </r>
  <r>
    <x v="7"/>
    <s v="Х942ММ 178"/>
    <s v="НЭО АО"/>
    <s v="Площадка Парнас"/>
    <s v="ЭКОВАСТ ООО"/>
    <n v="15980"/>
    <n v="14600"/>
    <n v="1380"/>
    <s v="ТКО"/>
    <s v="ЭКО ЛЭНД ООО"/>
  </r>
  <r>
    <x v="7"/>
    <s v="Н 083 РУ 198"/>
    <s v="ЭКО ЛЭНД ООО"/>
    <s v="Площадка Парнас"/>
    <s v="ЭКОВАСТ ООО"/>
    <n v="3820"/>
    <n v="2680"/>
    <n v="1140"/>
    <s v="КГО"/>
    <s v="ГАММА ООО"/>
  </r>
  <r>
    <x v="7"/>
    <s v="К638ВУ 147"/>
    <s v="ЭКО ЛЭНД ООО"/>
    <s v="Площадка Парнас"/>
    <s v="ЭКОВАСТ ООО"/>
    <n v="4700"/>
    <n v="3180"/>
    <n v="1520"/>
    <s v="КГО"/>
    <s v="ГАММА ООО"/>
  </r>
  <r>
    <x v="7"/>
    <s v="В848УУ 198"/>
    <s v="НЭО АО"/>
    <s v="Площадка Парнас"/>
    <s v="ЭКОВАСТ ООО"/>
    <n v="13860"/>
    <n v="11400"/>
    <n v="2460"/>
    <s v="ТКО"/>
    <s v="ЭКО ЛЭНД ООО"/>
  </r>
  <r>
    <x v="7"/>
    <s v="К484ВР 178"/>
    <s v="ЭКО ЛЭНД ООО"/>
    <s v="Площадка Парнас"/>
    <s v="ЭКОВАСТ ООО"/>
    <n v="3740"/>
    <n v="2760"/>
    <n v="980"/>
    <s v="КГО"/>
    <s v="ГАММА ООО"/>
  </r>
  <r>
    <x v="7"/>
    <s v="М113ХХ 198"/>
    <s v="НЭО АО"/>
    <s v="Площадка Парнас"/>
    <s v="ЭКОВАСТ ООО"/>
    <n v="9900"/>
    <n v="8180"/>
    <n v="1720"/>
    <s v="ТКО"/>
    <s v="ЭКО ЛЭНД ООО"/>
  </r>
  <r>
    <x v="7"/>
    <s v="Н196РК 198"/>
    <s v="ЭКО ЛЭНД ООО"/>
    <s v="Площадка Парнас"/>
    <s v="ЭКОВАСТ ООО"/>
    <n v="3960"/>
    <n v="2860"/>
    <n v="1100"/>
    <s v="КГО"/>
    <s v="ГАММА ООО"/>
  </r>
  <r>
    <x v="7"/>
    <s v="о744рр 198"/>
    <s v="ЭКО ЛЭНД ООО"/>
    <s v="Площадка Парнас"/>
    <s v="ЭКОВАСТ ООО"/>
    <n v="5440"/>
    <n v="3980"/>
    <n v="1460"/>
    <s v="КГО"/>
    <s v="ГАММА ООО"/>
  </r>
  <r>
    <x v="7"/>
    <s v="Р851ОХ 198"/>
    <s v="НЭО АО"/>
    <s v="Площадка Парнас"/>
    <s v="ЭКОВАСТ ООО"/>
    <n v="7740"/>
    <n v="6900"/>
    <n v="840"/>
    <s v="ТКО"/>
    <s v="ЭКО ЛЭНД ООО"/>
  </r>
  <r>
    <x v="7"/>
    <s v="Н574НХ 67"/>
    <s v="ЭКО ЛЭНД ООО"/>
    <s v="Площадка Парнас"/>
    <s v="ЭКОВАСТ ООО"/>
    <n v="4260"/>
    <n v="3140"/>
    <n v="1120"/>
    <s v="КГО"/>
    <s v="ГАММА ООО"/>
  </r>
  <r>
    <x v="7"/>
    <s v="А200ВР 178"/>
    <s v="ЭКО ЛЭНД ООО"/>
    <s v="Площадка Парнас"/>
    <s v="ЭКОВАСТ ООО"/>
    <n v="4860"/>
    <n v="3340"/>
    <n v="1520"/>
    <s v="КГО"/>
    <s v="ГАММА ООО"/>
  </r>
  <r>
    <x v="7"/>
    <s v="К393РА 763"/>
    <s v="ЭКО ЛЭНД ООО"/>
    <s v="Площадка Парнас"/>
    <s v="ЭКОВАСТ ООО"/>
    <n v="3840"/>
    <n v="3160"/>
    <n v="680"/>
    <s v="КГО"/>
    <s v="ГАММА ООО"/>
  </r>
  <r>
    <x v="7"/>
    <s v="М181ХХ 198"/>
    <s v="НЭО АО"/>
    <s v="Площадка Парнас"/>
    <s v="ЭКОВАСТ ООО"/>
    <n v="10100"/>
    <n v="8260"/>
    <n v="1840"/>
    <s v="ТКО"/>
    <s v="ЭКО ЛЭНД ООО"/>
  </r>
  <r>
    <x v="7"/>
    <s v="В243РА 147"/>
    <s v="ЭКО ЛЭНД ООО"/>
    <s v="Площадка Парнас"/>
    <s v="ЭКОВАСТ ООО"/>
    <n v="4240"/>
    <n v="3140"/>
    <n v="1100"/>
    <s v="КГО"/>
    <s v="ГАММА ООО"/>
  </r>
  <r>
    <x v="7"/>
    <s v="В107ХА 147"/>
    <s v="ЭКО ЛЭНД ООО"/>
    <s v="Площадка Парнас"/>
    <s v="ЭКОВАСТ ООО"/>
    <n v="3680"/>
    <n v="2480"/>
    <n v="1200"/>
    <s v="КГО"/>
    <s v="ГАММА ООО"/>
  </r>
  <r>
    <x v="7"/>
    <s v="К634МО 147"/>
    <s v="ЭКО ЛЭНД ООО"/>
    <s v="Площадка Парнас"/>
    <s v="ЭКОВАСТ ООО"/>
    <n v="3640"/>
    <n v="2760"/>
    <n v="880"/>
    <s v="КГО"/>
    <s v="ГАММА ООО"/>
  </r>
  <r>
    <x v="7"/>
    <s v="Р113ЕР 198"/>
    <s v="НЭО АО"/>
    <s v="Площадка Парнас"/>
    <s v="ЭКОВАСТ ООО"/>
    <n v="14260"/>
    <n v="12380"/>
    <n v="1880"/>
    <s v="ТКО"/>
    <s v="ЭКО ЛЭНД ООО"/>
  </r>
  <r>
    <x v="7"/>
    <s v="К775ЕР 53"/>
    <s v="ЭКО ЛЭНД ООО"/>
    <s v="Площадка Парнас"/>
    <s v="ЭКОВАСТ ООО"/>
    <n v="3500"/>
    <n v="2840"/>
    <n v="660"/>
    <s v="КГО"/>
    <s v="ГАММА ООО"/>
  </r>
  <r>
    <x v="7"/>
    <s v="Н274МН 198"/>
    <s v="НЭО АО"/>
    <s v="Площадка Парнас"/>
    <s v="ЭКОВАСТ ООО"/>
    <n v="16720"/>
    <n v="13660"/>
    <n v="3060"/>
    <s v="ТКО"/>
    <s v="ЭКО ЛЭНД ООО"/>
  </r>
  <r>
    <x v="7"/>
    <s v="К917НУ 763"/>
    <s v="ЭКО ЛЭНД ООО"/>
    <s v="Площадка Парнас"/>
    <s v="ЭКОВАСТ ООО"/>
    <n v="4960"/>
    <n v="3600"/>
    <n v="1360"/>
    <s v="КГО"/>
    <s v="ГАММА ООО"/>
  </r>
  <r>
    <x v="7"/>
    <s v="К484ВР 178"/>
    <s v="ЭКО ЛЭНД ООО"/>
    <s v="Площадка Парнас"/>
    <s v="ЭКОВАСТ ООО"/>
    <n v="3320"/>
    <n v="2820"/>
    <n v="500"/>
    <s v="КГО"/>
    <s v="ГАММА ООО"/>
  </r>
  <r>
    <x v="8"/>
    <s v="С721ТЕ 178"/>
    <s v="НЭО АО"/>
    <s v="Площадка Парнас"/>
    <s v="ЭКОВАСТ ООО"/>
    <n v="7060"/>
    <n v="5680"/>
    <n v="1380"/>
    <s v="ТКО"/>
    <s v="ЭКО ЛЭНД ООО"/>
  </r>
  <r>
    <x v="8"/>
    <s v="В848УУ 198"/>
    <s v="НЭО АО"/>
    <s v="Площадка Парнас"/>
    <s v="ЭКОВАСТ ООО"/>
    <n v="13460"/>
    <n v="11360"/>
    <n v="2100"/>
    <s v="ТКО"/>
    <s v="ЭКО ЛЭНД ООО"/>
  </r>
  <r>
    <x v="8"/>
    <s v="Н741ОХ 198"/>
    <s v="НЭО АО"/>
    <s v="Площадка Парнас"/>
    <s v="ЭКОВАСТ ООО"/>
    <n v="9900"/>
    <n v="7980"/>
    <n v="1920"/>
    <s v="ТКО"/>
    <s v="ЭКО ЛЭНД ООО"/>
  </r>
  <r>
    <x v="8"/>
    <s v="С721ТЕ 178"/>
    <s v="НЭО АО"/>
    <s v="Площадка Парнас"/>
    <s v="ЭКОВАСТ ООО"/>
    <n v="6280"/>
    <n v="5500"/>
    <n v="780"/>
    <s v="ТКО"/>
    <s v="ЭКО ЛЭНД ООО"/>
  </r>
  <r>
    <x v="8"/>
    <s v="Н385НО 198"/>
    <s v="НЭО АО"/>
    <s v="Площадка Парнас"/>
    <s v="ЭКОВАСТ ООО"/>
    <n v="9940"/>
    <n v="7820"/>
    <n v="2120"/>
    <s v="ТКО"/>
    <s v="ЭКО ЛЭНД ООО"/>
  </r>
  <r>
    <x v="8"/>
    <s v="В848УУ 198"/>
    <s v="НЭО АО"/>
    <s v="Площадка Парнас"/>
    <s v="ЭКОВАСТ ООО"/>
    <n v="12980"/>
    <n v="11260"/>
    <n v="1720"/>
    <s v="ТКО"/>
    <s v="ЭКО ЛЭНД ООО"/>
  </r>
  <r>
    <x v="8"/>
    <s v="Р851ОХ 198"/>
    <s v="НЭО АО"/>
    <s v="Площадка Парнас"/>
    <s v="ЭКОВАСТ ООО"/>
    <n v="8840"/>
    <n v="6800"/>
    <n v="2040"/>
    <s v="ТКО"/>
    <s v="ЭКО ЛЭНД ООО"/>
  </r>
  <r>
    <x v="8"/>
    <s v="С721ТЕ 178"/>
    <s v="НЭО АО"/>
    <s v="Площадка Парнас"/>
    <s v="ЭКОВАСТ ООО"/>
    <n v="6100"/>
    <n v="5340"/>
    <n v="760"/>
    <s v="ТКО"/>
    <s v="ЭКО ЛЭНД ООО"/>
  </r>
  <r>
    <x v="8"/>
    <s v="Х942ММ 178"/>
    <s v="НЭО АО"/>
    <s v="Площадка Парнас"/>
    <s v="ЭКОВАСТ ООО"/>
    <n v="19360"/>
    <n v="15140"/>
    <n v="4220"/>
    <s v="ТКО"/>
    <s v="ЭКО ЛЭНД ООО"/>
  </r>
  <r>
    <x v="8"/>
    <s v="К484ВР 178"/>
    <s v="ЭКО ЛЭНД ООО"/>
    <s v="Площадка Парнас"/>
    <s v="ЭКОВАСТ ООО"/>
    <n v="3980"/>
    <n v="2760"/>
    <n v="1220"/>
    <s v="КГО"/>
    <s v="ГАММА ООО"/>
  </r>
  <r>
    <x v="8"/>
    <s v="В627ХВ 178"/>
    <s v="НЭО АО"/>
    <s v="Площадка Парнас"/>
    <s v="ЭКОВАСТ ООО"/>
    <n v="7520"/>
    <n v="5540"/>
    <n v="1980"/>
    <s v="ТКО"/>
    <s v="ЭКО ЛЭНД ООО"/>
  </r>
  <r>
    <x v="8"/>
    <s v="Н151ОХ 198"/>
    <s v="НЭО АО"/>
    <s v="Площадка Парнас"/>
    <s v="ЭКОВАСТ ООО"/>
    <n v="9600"/>
    <n v="7040"/>
    <n v="2560"/>
    <s v="ТКО"/>
    <s v="ЭКО ЛЭНД ООО"/>
  </r>
  <r>
    <x v="8"/>
    <s v="Н385НО 198"/>
    <s v="НЭО АО"/>
    <s v="Площадка Парнас"/>
    <s v="ЭКОВАСТ ООО"/>
    <n v="10720"/>
    <n v="7800"/>
    <n v="2920"/>
    <s v="ТКО"/>
    <s v="ЭКО ЛЭНД ООО"/>
  </r>
  <r>
    <x v="8"/>
    <s v="М181ХХ 198"/>
    <s v="НЭО АО"/>
    <s v="Площадка Парнас"/>
    <s v="ЭКОВАСТ ООО"/>
    <n v="12880"/>
    <n v="8240"/>
    <n v="4640"/>
    <s v="ТКО"/>
    <s v="ЭКО ЛЭНД ООО"/>
  </r>
  <r>
    <x v="8"/>
    <s v="К638ВУ 147"/>
    <s v="ЭКО ЛЭНД ООО"/>
    <s v="Площадка Парнас"/>
    <s v="ЭКОВАСТ ООО"/>
    <n v="4540"/>
    <n v="3220"/>
    <n v="1320"/>
    <s v="КГО"/>
    <s v="ГАММА ООО"/>
  </r>
  <r>
    <x v="8"/>
    <s v="С721ТЕ 178"/>
    <s v="НЭО АО"/>
    <s v="Площадка Парнас"/>
    <s v="ЭКОВАСТ ООО"/>
    <n v="6780"/>
    <n v="5500"/>
    <n v="1280"/>
    <s v="ТКО"/>
    <s v="ЭКО ЛЭНД ООО"/>
  </r>
  <r>
    <x v="8"/>
    <s v="К471ЕВ 53"/>
    <s v="ЭКО ЛЭНД ООО"/>
    <s v="Площадка Парнас"/>
    <s v="ЭКОВАСТ ООО"/>
    <n v="4500"/>
    <n v="2680"/>
    <n v="1820"/>
    <s v="КГО"/>
    <s v="ГАММА ООО"/>
  </r>
  <r>
    <x v="8"/>
    <s v="М 050 ХХ 198"/>
    <s v="НЭО АО"/>
    <s v="Площадка Парнас"/>
    <s v="ЭКОВАСТ ООО"/>
    <n v="12980"/>
    <n v="8360"/>
    <n v="4620"/>
    <s v="ТКО"/>
    <s v="ЭКО ЛЭНД ООО"/>
  </r>
  <r>
    <x v="8"/>
    <s v="К775ЕР 53"/>
    <s v="ЭКО ЛЭНД ООО"/>
    <s v="Площадка Парнас"/>
    <s v="ЭКОВАСТ ООО"/>
    <n v="4120"/>
    <n v="2860"/>
    <n v="1260"/>
    <s v="КГО"/>
    <s v="ГАММА ООО"/>
  </r>
  <r>
    <x v="8"/>
    <s v="В594ВЕ 178"/>
    <s v="НЭО АО"/>
    <s v="Площадка Парнас"/>
    <s v="ЭКОВАСТ ООО"/>
    <n v="16960"/>
    <n v="13280"/>
    <n v="3680"/>
    <s v="ТКО"/>
    <s v="ЭКО ЛЭНД ООО"/>
  </r>
  <r>
    <x v="8"/>
    <s v="Н574НХ 67"/>
    <s v="ЭКО ЛЭНД ООО"/>
    <s v="Площадка Парнас"/>
    <s v="ЭКОВАСТ ООО"/>
    <n v="4840"/>
    <n v="3160"/>
    <n v="1680"/>
    <s v="КГО"/>
    <s v="ГАММА ООО"/>
  </r>
  <r>
    <x v="8"/>
    <s v="Р851ОХ 198"/>
    <s v="НЭО АО"/>
    <s v="Площадка Парнас"/>
    <s v="ЭКОВАСТ ООО"/>
    <n v="9820"/>
    <n v="6880"/>
    <n v="2940"/>
    <s v="ТКО"/>
    <s v="ЭКО ЛЭНД ООО"/>
  </r>
  <r>
    <x v="8"/>
    <s v="К634МО 147"/>
    <s v="ЭКО ЛЭНД ООО"/>
    <s v="Площадка Парнас"/>
    <s v="ЭКОВАСТ ООО"/>
    <n v="4380"/>
    <n v="2660"/>
    <n v="1720"/>
    <s v="КГО"/>
    <s v="ГАММА ООО"/>
  </r>
  <r>
    <x v="8"/>
    <s v="А200ВР 178"/>
    <s v="ЭКО ЛЭНД ООО"/>
    <s v="Площадка Парнас"/>
    <s v="ЭКОВАСТ ООО"/>
    <n v="4640"/>
    <n v="3340"/>
    <n v="1300"/>
    <s v="КГО"/>
    <s v="ГАММА ООО"/>
  </r>
  <r>
    <x v="8"/>
    <s v="о744рр 198"/>
    <s v="ЭКО ЛЭНД ООО"/>
    <s v="Площадка Парнас"/>
    <s v="ЭКОВАСТ ООО"/>
    <n v="6260"/>
    <n v="4140"/>
    <n v="2120"/>
    <s v="КГО"/>
    <s v="ГАММА ООО"/>
  </r>
  <r>
    <x v="8"/>
    <s v="М181ХХ 198"/>
    <s v="НЭО АО"/>
    <s v="Площадка Парнас"/>
    <s v="ЭКОВАСТ ООО"/>
    <n v="11740"/>
    <n v="8240"/>
    <n v="3500"/>
    <s v="ТКО"/>
    <s v="ЭКО ЛЭНД ООО"/>
  </r>
  <r>
    <x v="8"/>
    <s v="Н829РЕ 198"/>
    <s v="ЭКО ЛЭНД ООО"/>
    <s v="Площадка Парнас"/>
    <s v="ЭКОВАСТ ООО"/>
    <n v="3920"/>
    <n v="2500"/>
    <n v="1420"/>
    <s v="КГО"/>
    <s v="ГАММА ООО"/>
  </r>
  <r>
    <x v="8"/>
    <s v="Р719ОН 198"/>
    <s v="НЭО АО"/>
    <s v="Площадка Парнас"/>
    <s v="ЭКОВАСТ ООО"/>
    <n v="19880"/>
    <n v="15540"/>
    <n v="4340"/>
    <s v="ТКО"/>
    <s v="ЭКО ЛЭНД ООО"/>
  </r>
  <r>
    <x v="8"/>
    <s v="В107ХА 147"/>
    <s v="ЭКО ЛЭНД ООО"/>
    <s v="Площадка Парнас"/>
    <s v="ЭКОВАСТ ООО"/>
    <n v="3840"/>
    <n v="2480"/>
    <n v="1360"/>
    <s v="КГО"/>
    <s v="ГАММА ООО"/>
  </r>
  <r>
    <x v="8"/>
    <s v="К638ВУ 147"/>
    <s v="ЭКО ЛЭНД ООО"/>
    <s v="Площадка Парнас"/>
    <s v="ЭКОВАСТ ООО"/>
    <n v="4440"/>
    <n v="3180"/>
    <n v="1260"/>
    <s v="КГО"/>
    <s v="ГАММА ООО"/>
  </r>
  <r>
    <x v="8"/>
    <s v="К484ВР 178"/>
    <s v="ЭКО ЛЭНД ООО"/>
    <s v="Площадка Парнас"/>
    <s v="ЭКОВАСТ ООО"/>
    <n v="3400"/>
    <n v="2820"/>
    <n v="580"/>
    <s v="КГО"/>
    <s v="ГАММА ООО"/>
  </r>
  <r>
    <x v="8"/>
    <s v="В243РА 147"/>
    <s v="ЭКО ЛЭНД ООО"/>
    <s v="Площадка Парнас"/>
    <s v="ЭКОВАСТ ООО"/>
    <n v="5340"/>
    <n v="3140"/>
    <n v="2200"/>
    <s v="КГО"/>
    <s v="ГАММА ООО"/>
  </r>
  <r>
    <x v="8"/>
    <s v="К471ЕВ 53"/>
    <s v="ЭКО ЛЭНД ООО"/>
    <s v="Площадка Парнас"/>
    <s v="ЭКОВАСТ ООО"/>
    <n v="4180"/>
    <n v="2700"/>
    <n v="1480"/>
    <s v="КГО"/>
    <s v="ГАММА ООО"/>
  </r>
  <r>
    <x v="8"/>
    <s v="К775ЕР 53"/>
    <s v="ЭКО ЛЭНД ООО"/>
    <s v="Площадка Парнас"/>
    <s v="ЭКОВАСТ ООО"/>
    <n v="4300"/>
    <n v="2920"/>
    <n v="1380"/>
    <s v="КГО"/>
    <s v="ГАММА ООО"/>
  </r>
  <r>
    <x v="8"/>
    <s v="Р113ЕР 198"/>
    <s v="НЭО АО"/>
    <s v="Площадка Парнас"/>
    <s v="ЭКОВАСТ ООО"/>
    <n v="15660"/>
    <n v="12380"/>
    <n v="3280"/>
    <s v="ТКО"/>
    <s v="ЭКО ЛЭНД ООО"/>
  </r>
  <r>
    <x v="8"/>
    <s v="К634МО 147"/>
    <s v="ЭКО ЛЭНД ООО"/>
    <s v="Площадка Парнас"/>
    <s v="ЭКОВАСТ ООО"/>
    <n v="3760"/>
    <n v="2660"/>
    <n v="1100"/>
    <s v="КГО"/>
    <s v="ГАММА ООО"/>
  </r>
  <r>
    <x v="8"/>
    <s v="Р057НР 198"/>
    <s v="НЭО АО"/>
    <s v="Площадка Парнас"/>
    <s v="ЭКОВАСТ ООО"/>
    <n v="20600"/>
    <n v="12620"/>
    <n v="7980"/>
    <s v="ТКО"/>
    <s v="ЭКО ЛЭНД ООО"/>
  </r>
  <r>
    <x v="8"/>
    <s v="Н574НХ 67"/>
    <s v="ЭКО ЛЭНД ООО"/>
    <s v="Площадка Парнас"/>
    <s v="ЭКОВАСТ ООО"/>
    <n v="4740"/>
    <n v="3160"/>
    <n v="1580"/>
    <s v="КГО"/>
    <s v="ГАММА ООО"/>
  </r>
  <r>
    <x v="8"/>
    <s v="А200ВР 178"/>
    <s v="ЭКО ЛЭНД ООО"/>
    <s v="Площадка Парнас"/>
    <s v="ЭКОВАСТ ООО"/>
    <n v="4440"/>
    <n v="3320"/>
    <n v="1120"/>
    <s v="КГО"/>
    <s v="ГАММА ООО"/>
  </r>
  <r>
    <x v="8"/>
    <s v="К638ВУ 147"/>
    <s v="ЭКО ЛЭНД ООО"/>
    <s v="Площадка Парнас"/>
    <s v="ЭКОВАСТ ООО"/>
    <n v="4020"/>
    <n v="3200"/>
    <n v="820"/>
    <s v="КГО"/>
    <s v="ГАММА ООО"/>
  </r>
  <r>
    <x v="8"/>
    <s v="В107ХА 147"/>
    <s v="ЭКО ЛЭНД ООО"/>
    <s v="Площадка Парнас"/>
    <s v="ЭКОВАСТ ООО"/>
    <n v="3700"/>
    <n v="2480"/>
    <n v="1220"/>
    <s v="КГО"/>
    <s v="ГАММА ООО"/>
  </r>
  <r>
    <x v="8"/>
    <s v="о744рр 198"/>
    <s v="ЭКО ЛЭНД ООО"/>
    <s v="Площадка Парнас"/>
    <s v="ЭКОВАСТ ООО"/>
    <n v="5440"/>
    <n v="4120"/>
    <n v="1320"/>
    <s v="КГО"/>
    <s v="ГАММА ООО"/>
  </r>
  <r>
    <x v="8"/>
    <s v="К634МО 147"/>
    <s v="ЭКО ЛЭНД ООО"/>
    <s v="Площадка Парнас"/>
    <s v="ЭКОВАСТ ООО"/>
    <n v="3840"/>
    <n v="2660"/>
    <n v="1180"/>
    <s v="КГО"/>
    <s v="ГАММА ООО"/>
  </r>
  <r>
    <x v="8"/>
    <s v="К484ВР 178"/>
    <s v="ЭКО ЛЭНД ООО"/>
    <s v="Площадка Парнас"/>
    <s v="ЭКОВАСТ ООО"/>
    <n v="3660"/>
    <n v="2940"/>
    <n v="720"/>
    <s v="КГО"/>
    <s v="ГАММА ООО"/>
  </r>
  <r>
    <x v="9"/>
    <s v="В627ХВ 178"/>
    <s v="НЭО АО"/>
    <s v="Площадка Парнас"/>
    <s v="ЭКОВАСТ ООО"/>
    <n v="6400"/>
    <n v="5460"/>
    <n v="940"/>
    <s v="ТКО"/>
    <s v="ЭКО ЛЭНД ООО"/>
  </r>
  <r>
    <x v="9"/>
    <s v="Х942ММ 178"/>
    <s v="НЭО АО"/>
    <s v="Площадка Парнас"/>
    <s v="ЭКОВАСТ ООО"/>
    <n v="18000"/>
    <n v="15180"/>
    <n v="2820"/>
    <s v="ТКО"/>
    <s v="ЭКО ЛЭНД ООО"/>
  </r>
  <r>
    <x v="9"/>
    <s v="В627ХВ 178"/>
    <s v="НЭО АО"/>
    <s v="Площадка Парнас"/>
    <s v="ЭКОВАСТ ООО"/>
    <n v="6440"/>
    <n v="5760"/>
    <n v="680"/>
    <s v="ТКО"/>
    <s v="ЭКО ЛЭНД ООО"/>
  </r>
  <r>
    <x v="9"/>
    <s v="Н741ОХ 198"/>
    <s v="НЭО АО"/>
    <s v="Площадка Парнас"/>
    <s v="ЭКОВАСТ ООО"/>
    <n v="10120"/>
    <n v="8020"/>
    <n v="2100"/>
    <s v="ТКО"/>
    <s v="ЭКО ЛЭНД ООО"/>
  </r>
  <r>
    <x v="9"/>
    <s v="В627ХВ 178"/>
    <s v="НЭО АО"/>
    <s v="Площадка Парнас"/>
    <s v="ЭКОВАСТ ООО"/>
    <n v="6260"/>
    <n v="5520"/>
    <n v="740"/>
    <s v="ТКО"/>
    <s v="ЭКО ЛЭНД ООО"/>
  </r>
  <r>
    <x v="9"/>
    <s v="Н151ОХ 198"/>
    <s v="НЭО АО"/>
    <s v="Площадка Парнас"/>
    <s v="ЭКОВАСТ ООО"/>
    <n v="9040"/>
    <n v="7060"/>
    <n v="1980"/>
    <s v="ТКО"/>
    <s v="ЭКО ЛЭНД ООО"/>
  </r>
  <r>
    <x v="9"/>
    <s v="В627ХВ 178"/>
    <s v="НЭО АО"/>
    <s v="Площадка Парнас"/>
    <s v="ЭКОВАСТ ООО"/>
    <n v="7060"/>
    <n v="5640"/>
    <n v="1420"/>
    <s v="ТКО"/>
    <s v="ЭКО ЛЭНД ООО"/>
  </r>
  <r>
    <x v="9"/>
    <s v="К484ВР 178"/>
    <s v="ЭКО ЛЭНД ООО"/>
    <s v="Площадка Парнас"/>
    <s v="ЭКОВАСТ ООО"/>
    <n v="3560"/>
    <n v="2940"/>
    <n v="620"/>
    <s v="КГО"/>
    <s v="ГАММА ООО"/>
  </r>
  <r>
    <x v="9"/>
    <s v="К393РА 763"/>
    <s v="ЭКО ЛЭНД ООО"/>
    <s v="Площадка Парнас"/>
    <s v="ЭКОВАСТ ООО"/>
    <n v="4460"/>
    <n v="3240"/>
    <n v="1220"/>
    <s v="КГО"/>
    <s v="ГАММА ООО"/>
  </r>
  <r>
    <x v="9"/>
    <s v="Н741ОХ 198"/>
    <s v="НЭО АО"/>
    <s v="Площадка Парнас"/>
    <s v="ЭКОВАСТ ООО"/>
    <n v="9960"/>
    <n v="8020"/>
    <n v="1940"/>
    <s v="ТКО"/>
    <s v="ЭКО ЛЭНД ООО"/>
  </r>
  <r>
    <x v="9"/>
    <s v="В243РА 147"/>
    <s v="ЭКО ЛЭНД ООО"/>
    <s v="Площадка Парнас"/>
    <s v="ЭКОВАСТ ООО"/>
    <n v="4760"/>
    <n v="3140"/>
    <n v="1620"/>
    <s v="КГО"/>
    <s v="ГАММА ООО"/>
  </r>
  <r>
    <x v="9"/>
    <s v="Р851ОХ 198"/>
    <s v="НЭО АО"/>
    <s v="Площадка Парнас"/>
    <s v="ЭКОВАСТ ООО"/>
    <n v="9900"/>
    <n v="6860"/>
    <n v="3040"/>
    <s v="ТКО"/>
    <s v="ЭКО ЛЭНД ООО"/>
  </r>
  <r>
    <x v="9"/>
    <s v="М113ХХ 198"/>
    <s v="НЭО АО"/>
    <s v="Площадка Парнас"/>
    <s v="ЭКОВАСТ ООО"/>
    <n v="8900"/>
    <n v="8280"/>
    <n v="620"/>
    <s v="ТКО"/>
    <s v="ЭКО ЛЭНД ООО"/>
  </r>
  <r>
    <x v="9"/>
    <s v="Н 083 РУ 198"/>
    <s v="ЭКО ЛЭНД ООО"/>
    <s v="Площадка Парнас"/>
    <s v="ЭКОВАСТ ООО"/>
    <n v="3660"/>
    <n v="2660"/>
    <n v="1000"/>
    <s v="КГО"/>
    <s v="ГАММА ООО"/>
  </r>
  <r>
    <x v="9"/>
    <s v="Н829РЕ 198"/>
    <s v="ЭКО ЛЭНД ООО"/>
    <s v="Площадка Парнас"/>
    <s v="ЭКОВАСТ ООО"/>
    <n v="4220"/>
    <n v="2640"/>
    <n v="1580"/>
    <s v="КГО"/>
    <s v="ГАММА ООО"/>
  </r>
  <r>
    <x v="9"/>
    <s v="В107ХА 147"/>
    <s v="ЭКО ЛЭНД ООО"/>
    <s v="Площадка Парнас"/>
    <s v="ЭКОВАСТ ООО"/>
    <n v="3860"/>
    <n v="2500"/>
    <n v="1360"/>
    <s v="КГО"/>
    <s v="ГАММА ООО"/>
  </r>
  <r>
    <x v="9"/>
    <s v="В848УУ 198"/>
    <s v="НЭО АО"/>
    <s v="Площадка Парнас"/>
    <s v="ЭКОВАСТ ООО"/>
    <n v="13340"/>
    <n v="11340"/>
    <n v="2000"/>
    <s v="ТКО"/>
    <s v="ЭКО ЛЭНД ООО"/>
  </r>
  <r>
    <x v="9"/>
    <s v="о744рр 198"/>
    <s v="ЭКО ЛЭНД ООО"/>
    <s v="Площадка Парнас"/>
    <s v="ЭКОВАСТ ООО"/>
    <n v="5160"/>
    <n v="4140"/>
    <n v="1020"/>
    <s v="КГО"/>
    <s v="ГАММА ООО"/>
  </r>
  <r>
    <x v="9"/>
    <s v="В866ХК 198"/>
    <s v="НЭО АО"/>
    <s v="Площадка Парнас"/>
    <s v="ЭКОВАСТ ООО"/>
    <n v="15600"/>
    <n v="11920"/>
    <n v="3680"/>
    <s v="ТКО"/>
    <s v="ЭКО ЛЭНД ООО"/>
  </r>
  <r>
    <x v="9"/>
    <s v="К917НУ 763"/>
    <s v="ЭКО ЛЭНД ООО"/>
    <s v="Площадка Парнас"/>
    <s v="ЭКОВАСТ ООО"/>
    <n v="5400"/>
    <n v="3680"/>
    <n v="1720"/>
    <s v="КГО"/>
    <s v="ГАММА ООО"/>
  </r>
  <r>
    <x v="9"/>
    <s v="К484ВР 178"/>
    <s v="ЭКО ЛЭНД ООО"/>
    <s v="Площадка Парнас"/>
    <s v="ЭКОВАСТ ООО"/>
    <n v="4340"/>
    <n v="2900"/>
    <n v="1440"/>
    <s v="КГО"/>
    <s v="ГАММА ООО"/>
  </r>
  <r>
    <x v="9"/>
    <s v="Н 083 РУ 198"/>
    <s v="ЭКО ЛЭНД ООО"/>
    <s v="Площадка Парнас"/>
    <s v="ЭКОВАСТ ООО"/>
    <n v="3980"/>
    <n v="2660"/>
    <n v="1320"/>
    <s v="КГО"/>
    <s v="ГАММА ООО"/>
  </r>
  <r>
    <x v="9"/>
    <s v="Н914МЕ 198"/>
    <s v="НЭО АО"/>
    <s v="Площадка Парнас"/>
    <s v="ЭКОВАСТ ООО"/>
    <n v="19980"/>
    <n v="13740"/>
    <n v="6240"/>
    <s v="ТКО"/>
    <s v="ЭКО ЛЭНД ООО"/>
  </r>
  <r>
    <x v="9"/>
    <s v="Н829РЕ 198"/>
    <s v="ЭКО ЛЭНД ООО"/>
    <s v="Площадка Парнас"/>
    <s v="ЭКОВАСТ ООО"/>
    <n v="4060"/>
    <n v="2680"/>
    <n v="1380"/>
    <s v="КГО"/>
    <s v="ГАММА ООО"/>
  </r>
  <r>
    <x v="9"/>
    <s v="К393РА 763"/>
    <s v="ЭКО ЛЭНД ООО"/>
    <s v="Площадка Парнас"/>
    <s v="ЭКОВАСТ ООО"/>
    <n v="4320"/>
    <n v="3060"/>
    <n v="1260"/>
    <s v="КГО"/>
    <s v="ГАММА ООО"/>
  </r>
  <r>
    <x v="9"/>
    <s v="Р113ЕР 198"/>
    <s v="НЭО АО"/>
    <s v="Площадка Парнас"/>
    <s v="ЭКОВАСТ ООО"/>
    <n v="19440"/>
    <n v="12400"/>
    <n v="7040"/>
    <s v="ТКО"/>
    <s v="ЭКО ЛЭНД ООО"/>
  </r>
  <r>
    <x v="9"/>
    <s v="В243РА 147"/>
    <s v="ЭКО ЛЭНД ООО"/>
    <s v="Площадка Парнас"/>
    <s v="ЭКОВАСТ ООО"/>
    <n v="4080"/>
    <n v="3140"/>
    <n v="940"/>
    <s v="КГО"/>
    <s v="ГАММА ООО"/>
  </r>
  <r>
    <x v="9"/>
    <s v="В107ХА 147"/>
    <s v="ЭКО ЛЭНД ООО"/>
    <s v="Площадка Парнас"/>
    <s v="ЭКОВАСТ ООО"/>
    <n v="3460"/>
    <n v="2500"/>
    <n v="960"/>
    <s v="КГО"/>
    <s v="ГАММА ООО"/>
  </r>
  <r>
    <x v="9"/>
    <s v="о744рр 198"/>
    <s v="ЭКО ЛЭНД ООО"/>
    <s v="Площадка Парнас"/>
    <s v="ЭКОВАСТ ООО"/>
    <n v="4840"/>
    <n v="4140"/>
    <n v="700"/>
    <s v="КГО"/>
    <s v="ГАММА ООО"/>
  </r>
  <r>
    <x v="9"/>
    <s v="К484ВР 178"/>
    <s v="ЭКО ЛЭНД ООО"/>
    <s v="Площадка Парнас"/>
    <s v="ЭКОВАСТ ООО"/>
    <n v="3580"/>
    <n v="2920"/>
    <n v="660"/>
    <s v="КГО"/>
    <s v="ГАММА ООО"/>
  </r>
  <r>
    <x v="9"/>
    <s v="Н 083 РУ 198"/>
    <s v="ЭКО ЛЭНД ООО"/>
    <s v="Площадка Парнас"/>
    <s v="ЭКОВАСТ ООО"/>
    <n v="3660"/>
    <n v="2700"/>
    <n v="960"/>
    <s v="КГО"/>
    <s v="ГАММА ООО"/>
  </r>
  <r>
    <x v="10"/>
    <s v="к311тк 198"/>
    <s v="НЭО АО"/>
    <s v="Площадка Парнас"/>
    <s v="ЭКОВАСТ ООО"/>
    <n v="18920"/>
    <n v="15840"/>
    <n v="3080"/>
    <s v="ТКО"/>
    <s v="ЭКО ЛЭНД ООО"/>
  </r>
  <r>
    <x v="10"/>
    <s v="О889УТ 47"/>
    <s v="НЭО АО"/>
    <s v="Площадка Парнас"/>
    <s v="ЭКОВАСТ ООО"/>
    <n v="19800"/>
    <n v="16400"/>
    <n v="3400"/>
    <s v="ТКО"/>
    <s v="ЭКО ЛЭНД ООО"/>
  </r>
  <r>
    <x v="10"/>
    <s v="к311тк 198"/>
    <s v="НЭО АО"/>
    <s v="Площадка Парнас"/>
    <s v="ЭКОВАСТ ООО"/>
    <n v="19020"/>
    <n v="15580"/>
    <n v="3440"/>
    <s v="ТКО"/>
    <s v="ЭКО ЛЭНД ООО"/>
  </r>
  <r>
    <x v="10"/>
    <s v="В622НМ 198"/>
    <s v="НЭО АО"/>
    <s v="Площадка Парнас"/>
    <s v="ЭКОВАСТ ООО"/>
    <n v="18180"/>
    <n v="11680"/>
    <n v="6500"/>
    <s v="ТКО"/>
    <s v="ЭКО ЛЭНД ООО"/>
  </r>
  <r>
    <x v="10"/>
    <s v="В627ХВ 178"/>
    <s v="НЭО АО"/>
    <s v="Площадка Парнас"/>
    <s v="ЭКОВАСТ ООО"/>
    <n v="6100"/>
    <n v="5440"/>
    <n v="660"/>
    <s v="ТКО"/>
    <s v="ЭКО ЛЭНД ООО"/>
  </r>
  <r>
    <x v="10"/>
    <s v="В 036 ОТ 198"/>
    <s v="НЭО АО"/>
    <s v="Площадка Парнас"/>
    <s v="ЭКОВАСТ ООО"/>
    <n v="18520"/>
    <n v="12060"/>
    <n v="6460"/>
    <s v="ТКО"/>
    <s v="ЭКО ЛЭНД ООО"/>
  </r>
  <r>
    <x v="10"/>
    <s v="Н385НО 198"/>
    <s v="НЭО АО"/>
    <s v="Площадка Парнас"/>
    <s v="ЭКОВАСТ ООО"/>
    <n v="10760"/>
    <n v="7960"/>
    <n v="2800"/>
    <s v="ТКО"/>
    <s v="ЭКО ЛЭНД ООО"/>
  </r>
  <r>
    <x v="10"/>
    <s v="В627ХВ 178"/>
    <s v="НЭО АО"/>
    <s v="Площадка Парнас"/>
    <s v="ЭКОВАСТ ООО"/>
    <n v="7160"/>
    <n v="5760"/>
    <n v="1400"/>
    <s v="ТКО"/>
    <s v="ЭКО ЛЭНД ООО"/>
  </r>
  <r>
    <x v="10"/>
    <s v="С 861 РО 198"/>
    <s v="НЭО АО"/>
    <s v="Площадка Парнас"/>
    <s v="ЭКОВАСТ ООО"/>
    <n v="12240"/>
    <n v="8720"/>
    <n v="3520"/>
    <s v="ТКО"/>
    <s v="ЭКО ЛЭНД ООО"/>
  </r>
  <r>
    <x v="10"/>
    <s v="В848УУ 198"/>
    <s v="НЭО АО"/>
    <s v="Площадка Парнас"/>
    <s v="ЭКОВАСТ ООО"/>
    <n v="14160"/>
    <n v="11400"/>
    <n v="2760"/>
    <s v="ТКО"/>
    <s v="ЭКО ЛЭНД ООО"/>
  </r>
  <r>
    <x v="10"/>
    <s v="М113ХХ 198"/>
    <s v="НЭО АО"/>
    <s v="Площадка Парнас"/>
    <s v="ЭКОВАСТ ООО"/>
    <n v="13320"/>
    <n v="8280"/>
    <n v="5040"/>
    <s v="ТКО"/>
    <s v="ЭКО ЛЭНД ООО"/>
  </r>
  <r>
    <x v="10"/>
    <s v="С 875 ВР 198"/>
    <s v="НЭО АО"/>
    <s v="Площадка Парнас"/>
    <s v="ЭКОВАСТ ООО"/>
    <n v="18340"/>
    <n v="13940"/>
    <n v="4400"/>
    <s v="ТКО"/>
    <s v="ЭКО ЛЭНД ООО"/>
  </r>
  <r>
    <x v="10"/>
    <s v="В594ВЕ 178"/>
    <s v="НЭО АО"/>
    <s v="Площадка Парнас"/>
    <s v="ЭКОВАСТ ООО"/>
    <n v="16340"/>
    <n v="13340"/>
    <n v="3000"/>
    <s v="ТКО"/>
    <s v="ЭКО ЛЭНД ООО"/>
  </r>
  <r>
    <x v="10"/>
    <s v="Н974ТА 198"/>
    <s v="ЭКО ЛЭНД ООО"/>
    <s v="Площадка Парнас"/>
    <s v="ЭКОВАСТ ООО"/>
    <n v="3700"/>
    <n v="2760"/>
    <n v="940"/>
    <s v="КГО"/>
    <s v="ГАММА ООО"/>
  </r>
  <r>
    <x v="10"/>
    <s v="к311тк 198"/>
    <s v="НЭО АО"/>
    <s v="Площадка Парнас"/>
    <s v="ЭКОВАСТ ООО"/>
    <n v="18840"/>
    <n v="15820"/>
    <n v="3020"/>
    <s v="ТКО"/>
    <s v="ЭКО ЛЭНД ООО"/>
  </r>
  <r>
    <x v="10"/>
    <s v="Н829РЕ 198"/>
    <s v="ЭКО ЛЭНД ООО"/>
    <s v="Площадка Парнас"/>
    <s v="ЭКОВАСТ ООО"/>
    <n v="4080"/>
    <n v="2700"/>
    <n v="1380"/>
    <s v="КГО"/>
    <s v="ГАММА ООО"/>
  </r>
  <r>
    <x v="10"/>
    <s v="В627ХВ 178"/>
    <s v="НЭО АО"/>
    <s v="Площадка Парнас"/>
    <s v="ЭКОВАСТ ООО"/>
    <n v="6580"/>
    <n v="5560"/>
    <n v="1020"/>
    <s v="ТКО"/>
    <s v="ЭКО ЛЭНД ООО"/>
  </r>
  <r>
    <x v="10"/>
    <s v="К484ВР 178"/>
    <s v="ЭКО ЛЭНД ООО"/>
    <s v="Площадка Парнас"/>
    <s v="ЭКОВАСТ ООО"/>
    <n v="4000"/>
    <n v="2960"/>
    <n v="1040"/>
    <s v="КГО"/>
    <s v="ГАММА ООО"/>
  </r>
  <r>
    <x v="10"/>
    <s v="Р851ОХ 198"/>
    <s v="НЭО АО"/>
    <s v="Площадка Парнас"/>
    <s v="ЭКОВАСТ ООО"/>
    <n v="9840"/>
    <n v="6900"/>
    <n v="2940"/>
    <s v="ТКО"/>
    <s v="ЭКО ЛЭНД ООО"/>
  </r>
  <r>
    <x v="10"/>
    <s v="В848УУ 198"/>
    <s v="НЭО АО"/>
    <s v="Площадка Парнас"/>
    <s v="ЭКОВАСТ ООО"/>
    <n v="13220"/>
    <n v="11380"/>
    <n v="1840"/>
    <s v="ТКО"/>
    <s v="ЭКО ЛЭНД ООО"/>
  </r>
  <r>
    <x v="10"/>
    <s v="К638ВУ 147"/>
    <s v="ЭКО ЛЭНД ООО"/>
    <s v="Площадка Парнас"/>
    <s v="ЭКОВАСТ ООО"/>
    <n v="4360"/>
    <n v="3220"/>
    <n v="1140"/>
    <s v="КГО"/>
    <s v="ГАММА ООО"/>
  </r>
  <r>
    <x v="10"/>
    <s v="Н741ОХ 198"/>
    <s v="НЭО АО"/>
    <s v="Площадка Парнас"/>
    <s v="ЭКОВАСТ ООО"/>
    <n v="10840"/>
    <n v="8020"/>
    <n v="2820"/>
    <s v="ТКО"/>
    <s v="ЭКО ЛЭНД ООО"/>
  </r>
  <r>
    <x v="10"/>
    <s v="Н151ОХ 198"/>
    <s v="НЭО АО"/>
    <s v="Площадка Парнас"/>
    <s v="ЭКОВАСТ ООО"/>
    <n v="9880"/>
    <n v="7180"/>
    <n v="2700"/>
    <s v="ТКО"/>
    <s v="ЭКО ЛЭНД ООО"/>
  </r>
  <r>
    <x v="10"/>
    <s v="Н437МН 198"/>
    <s v="НЭО АО"/>
    <s v="Площадка Парнас"/>
    <s v="ЭКОВАСТ ООО"/>
    <n v="18280"/>
    <n v="13160"/>
    <n v="5120"/>
    <s v="ТКО"/>
    <s v="ЭКО ЛЭНД ООО"/>
  </r>
  <r>
    <x v="10"/>
    <s v="о744рр 198"/>
    <s v="ЭКО ЛЭНД ООО"/>
    <s v="Площадка Парнас"/>
    <s v="ЭКОВАСТ ООО"/>
    <n v="4940"/>
    <n v="4140"/>
    <n v="800"/>
    <s v="КГО"/>
    <s v="ГАММА ООО"/>
  </r>
  <r>
    <x v="10"/>
    <s v="М181ХХ 198"/>
    <s v="НЭО АО"/>
    <s v="Площадка Парнас"/>
    <s v="ЭКОВАСТ ООО"/>
    <n v="12960"/>
    <n v="8320"/>
    <n v="4640"/>
    <s v="ТКО"/>
    <s v="ЭКО ЛЭНД ООО"/>
  </r>
  <r>
    <x v="10"/>
    <s v="Х942ММ 178"/>
    <s v="НЭО АО"/>
    <s v="Площадка Парнас"/>
    <s v="ЭКОВАСТ ООО"/>
    <n v="17120"/>
    <n v="15080"/>
    <n v="2040"/>
    <s v="ТКО"/>
    <s v="ЭКО ЛЭНД ООО"/>
  </r>
  <r>
    <x v="10"/>
    <s v="К393РА 763"/>
    <s v="ЭКО ЛЭНД ООО"/>
    <s v="Площадка Парнас"/>
    <s v="ЭКОВАСТ ООО"/>
    <n v="4220"/>
    <n v="2960"/>
    <n v="1260"/>
    <s v="КГО"/>
    <s v="ГАММА ООО"/>
  </r>
  <r>
    <x v="10"/>
    <s v="В594ВЕ 178"/>
    <s v="НЭО АО"/>
    <s v="Площадка Парнас"/>
    <s v="ЭКОВАСТ ООО"/>
    <n v="18840"/>
    <n v="13120"/>
    <n v="5720"/>
    <s v="ТКО"/>
    <s v="ЭКО ЛЭНД ООО"/>
  </r>
  <r>
    <x v="10"/>
    <s v="О812УТ 47"/>
    <s v="НЭО АО"/>
    <s v="Площадка Парнас"/>
    <s v="ЭКОВАСТ ООО"/>
    <n v="18920"/>
    <n v="12080"/>
    <n v="6840"/>
    <s v="ТКО"/>
    <s v="ЭКО ЛЭНД ООО"/>
  </r>
  <r>
    <x v="10"/>
    <s v="В627ХВ 178"/>
    <s v="НЭО АО"/>
    <s v="Площадка Парнас"/>
    <s v="ЭКОВАСТ ООО"/>
    <n v="6960"/>
    <n v="5500"/>
    <n v="1460"/>
    <s v="ТКО"/>
    <s v="ЭКО ЛЭНД ООО"/>
  </r>
  <r>
    <x v="10"/>
    <s v="К634МО 147"/>
    <s v="ЭКО ЛЭНД ООО"/>
    <s v="Площадка Парнас"/>
    <s v="ЭКОВАСТ ООО"/>
    <n v="3640"/>
    <n v="2660"/>
    <n v="980"/>
    <s v="КГО"/>
    <s v="ГАММА ООО"/>
  </r>
  <r>
    <x v="10"/>
    <s v="А200ВР 178"/>
    <s v="ЭКО ЛЭНД ООО"/>
    <s v="Площадка Парнас"/>
    <s v="ЭКОВАСТ ООО"/>
    <n v="4740"/>
    <n v="3320"/>
    <n v="1420"/>
    <s v="КГО"/>
    <s v="ГАММА ООО"/>
  </r>
  <r>
    <x v="10"/>
    <s v="Н385НО 198"/>
    <s v="НЭО АО"/>
    <s v="Площадка Парнас"/>
    <s v="ЭКОВАСТ ООО"/>
    <n v="10020"/>
    <n v="7960"/>
    <n v="2060"/>
    <s v="ТКО"/>
    <s v="ЭКО ЛЭНД ООО"/>
  </r>
  <r>
    <x v="10"/>
    <s v="С 861 РО 198"/>
    <s v="НЭО АО"/>
    <s v="Площадка Парнас"/>
    <s v="ЭКОВАСТ ООО"/>
    <n v="12600"/>
    <n v="8720"/>
    <n v="3880"/>
    <s v="ТКО"/>
    <s v="ЭКО ЛЭНД ООО"/>
  </r>
  <r>
    <x v="10"/>
    <s v="М 197 ХХ 198"/>
    <s v="НЭО АО"/>
    <s v="Площадка Парнас"/>
    <s v="ЭКОВАСТ ООО"/>
    <n v="12300"/>
    <n v="8300"/>
    <n v="4000"/>
    <s v="ТКО"/>
    <s v="ЭКО ЛЭНД ООО"/>
  </r>
  <r>
    <x v="10"/>
    <s v="В243РА 147"/>
    <s v="ЭКО ЛЭНД ООО"/>
    <s v="Площадка Парнас"/>
    <s v="ЭКОВАСТ ООО"/>
    <n v="4360"/>
    <n v="3180"/>
    <n v="1180"/>
    <s v="КГО"/>
    <s v="ГАММА ООО"/>
  </r>
  <r>
    <x v="10"/>
    <s v="М113ХХ 198"/>
    <s v="НЭО АО"/>
    <s v="Площадка Парнас"/>
    <s v="ЭКОВАСТ ООО"/>
    <n v="12680"/>
    <n v="8260"/>
    <n v="4420"/>
    <s v="ТКО"/>
    <s v="ЭКО ЛЭНД ООО"/>
  </r>
  <r>
    <x v="10"/>
    <s v="В627ХВ 178"/>
    <s v="НЭО АО"/>
    <s v="Площадка Парнас"/>
    <s v="ЭКОВАСТ ООО"/>
    <n v="6500"/>
    <n v="5540"/>
    <n v="960"/>
    <s v="ТКО"/>
    <s v="ЭКО ЛЭНД ООО"/>
  </r>
  <r>
    <x v="10"/>
    <s v="В107ХА 147"/>
    <s v="ЭКО ЛЭНД ООО"/>
    <s v="Площадка Парнас"/>
    <s v="ЭКОВАСТ ООО"/>
    <n v="3960"/>
    <n v="2500"/>
    <n v="1460"/>
    <s v="КГО"/>
    <s v="ГАММА ООО"/>
  </r>
  <r>
    <x v="10"/>
    <s v="Р851ОХ 198"/>
    <s v="НЭО АО"/>
    <s v="Площадка Парнас"/>
    <s v="ЭКОВАСТ ООО"/>
    <n v="9440"/>
    <n v="6880"/>
    <n v="2560"/>
    <s v="ТКО"/>
    <s v="ЭКО ЛЭНД ООО"/>
  </r>
  <r>
    <x v="10"/>
    <s v="В594ВЕ 178"/>
    <s v="НЭО АО"/>
    <s v="Площадка Парнас"/>
    <s v="ЭКОВАСТ ООО"/>
    <n v="16680"/>
    <n v="13380"/>
    <n v="3300"/>
    <s v="ТКО"/>
    <s v="ЭКО ЛЭНД ООО"/>
  </r>
  <r>
    <x v="10"/>
    <s v="О812УТ 47"/>
    <s v="НЭО АО"/>
    <s v="Площадка Парнас"/>
    <s v="ЭКОВАСТ ООО"/>
    <n v="16360"/>
    <n v="12000"/>
    <n v="4360"/>
    <s v="ТКО"/>
    <s v="ЭКО ЛЭНД ООО"/>
  </r>
  <r>
    <x v="10"/>
    <s v="К917НУ 763"/>
    <s v="ЭКО ЛЭНД ООО"/>
    <s v="Площадка Парнас"/>
    <s v="ЭКОВАСТ ООО"/>
    <n v="5280"/>
    <n v="3680"/>
    <n v="1600"/>
    <s v="КГО"/>
    <s v="ГАММА ООО"/>
  </r>
  <r>
    <x v="10"/>
    <s v="С 161 РО 198"/>
    <s v="НЭО АО"/>
    <s v="Площадка Парнас"/>
    <s v="ЭКОВАСТ ООО"/>
    <n v="13760"/>
    <n v="8820"/>
    <n v="4940"/>
    <s v="ТКО"/>
    <s v="ЭКО ЛЭНД ООО"/>
  </r>
  <r>
    <x v="10"/>
    <s v="Н829РЕ 198"/>
    <s v="ЭКО ЛЭНД ООО"/>
    <s v="Площадка Парнас"/>
    <s v="ЭКОВАСТ ООО"/>
    <n v="3940"/>
    <n v="2720"/>
    <n v="1220"/>
    <s v="КГО"/>
    <s v="ГАММА ООО"/>
  </r>
  <r>
    <x v="10"/>
    <s v="К775ЕР 53"/>
    <s v="ЭКО ЛЭНД ООО"/>
    <s v="Площадка Парнас"/>
    <s v="ЭКОВАСТ ООО"/>
    <n v="4320"/>
    <n v="2900"/>
    <n v="1420"/>
    <s v="КГО"/>
    <s v="ГАММА ООО"/>
  </r>
  <r>
    <x v="10"/>
    <s v="В 036 ОТ 198"/>
    <s v="НЭО АО"/>
    <s v="Площадка Парнас"/>
    <s v="ЭКОВАСТ ООО"/>
    <n v="16840"/>
    <n v="12060"/>
    <n v="4780"/>
    <s v="ТКО"/>
    <s v="ЭКО ЛЭНД ООО"/>
  </r>
  <r>
    <x v="10"/>
    <s v="М181ХХ 198"/>
    <s v="НЭО АО"/>
    <s v="Площадка Парнас"/>
    <s v="ЭКОВАСТ ООО"/>
    <n v="13140"/>
    <n v="8320"/>
    <n v="4820"/>
    <s v="ТКО"/>
    <s v="ЭКО ЛЭНД ООО"/>
  </r>
  <r>
    <x v="10"/>
    <s v="К634МО 147"/>
    <s v="ЭКО ЛЭНД ООО"/>
    <s v="Площадка Парнас"/>
    <s v="ЭКОВАСТ ООО"/>
    <n v="3960"/>
    <n v="2660"/>
    <n v="1300"/>
    <s v="КГО"/>
    <s v="ГАММА ООО"/>
  </r>
  <r>
    <x v="10"/>
    <s v="С728ТЕ 178"/>
    <s v="НЭО АО"/>
    <s v="Площадка Парнас"/>
    <s v="ЭКОВАСТ ООО"/>
    <n v="6800"/>
    <n v="5480"/>
    <n v="1320"/>
    <s v="ТКО"/>
    <s v="ЭКО ЛЭНД ООО"/>
  </r>
  <r>
    <x v="10"/>
    <s v="К393РА 763"/>
    <s v="ЭКО ЛЭНД ООО"/>
    <s v="Площадка Парнас"/>
    <s v="ЭКОВАСТ ООО"/>
    <n v="4140"/>
    <n v="2940"/>
    <n v="1200"/>
    <s v="КГО"/>
    <s v="ГАММА ООО"/>
  </r>
  <r>
    <x v="10"/>
    <s v="Р057НР 198"/>
    <s v="НЭО АО"/>
    <s v="Площадка Парнас"/>
    <s v="ЭКОВАСТ ООО"/>
    <n v="18280"/>
    <n v="12500"/>
    <n v="5780"/>
    <s v="ТКО"/>
    <s v="ЭКО ЛЭНД ООО"/>
  </r>
  <r>
    <x v="10"/>
    <s v="Р334КН 198"/>
    <s v="НЭО АО"/>
    <s v="Площадка Парнас"/>
    <s v="ЭКОВАСТ ООО"/>
    <n v="7080"/>
    <n v="5440"/>
    <n v="1640"/>
    <s v="ТКО"/>
    <s v="ЭКО ЛЭНД ООО"/>
  </r>
  <r>
    <x v="10"/>
    <s v="К991КМ 53"/>
    <s v="ЭКО ЛЭНД ООО"/>
    <s v="Площадка Парнас"/>
    <s v="ЭКОВАСТ ООО"/>
    <n v="3780"/>
    <n v="2540"/>
    <n v="1240"/>
    <s v="КГО"/>
    <s v="ГАММА ООО"/>
  </r>
  <r>
    <x v="10"/>
    <s v="Р851ОХ 198"/>
    <s v="НЭО АО"/>
    <s v="Площадка Парнас"/>
    <s v="ЭКОВАСТ ООО"/>
    <n v="9500"/>
    <n v="6900"/>
    <n v="2600"/>
    <s v="ТКО"/>
    <s v="ЭКО ЛЭНД ООО"/>
  </r>
  <r>
    <x v="10"/>
    <s v="Н574НХ 67"/>
    <s v="ЭКО ЛЭНД ООО"/>
    <s v="Площадка Парнас"/>
    <s v="ЭКОВАСТ ООО"/>
    <n v="4680"/>
    <n v="2920"/>
    <n v="1760"/>
    <s v="КГО"/>
    <s v="ГАММА ООО"/>
  </r>
  <r>
    <x v="10"/>
    <s v="Н829РЕ 198"/>
    <s v="ЭКО ЛЭНД ООО"/>
    <s v="Площадка Парнас"/>
    <s v="ЭКОВАСТ ООО"/>
    <n v="3880"/>
    <n v="2740"/>
    <n v="1140"/>
    <s v="КГО"/>
    <s v="ГАММА ООО"/>
  </r>
  <r>
    <x v="10"/>
    <s v="К484ВР 178"/>
    <s v="ЭКО ЛЭНД ООО"/>
    <s v="Площадка Парнас"/>
    <s v="ЭКОВАСТ ООО"/>
    <n v="3960"/>
    <n v="2840"/>
    <n v="1120"/>
    <s v="КГО"/>
    <s v="ГАММА ООО"/>
  </r>
  <r>
    <x v="10"/>
    <s v="Р113ЕР 198"/>
    <s v="НЭО АО"/>
    <s v="Площадка Парнас"/>
    <s v="ЭКОВАСТ ООО"/>
    <n v="18520"/>
    <n v="12500"/>
    <n v="6020"/>
    <s v="ТКО"/>
    <s v="ЭКО ЛЭНД ООО"/>
  </r>
  <r>
    <x v="10"/>
    <s v="В107ХА 147"/>
    <s v="ЭКО ЛЭНД ООО"/>
    <s v="Площадка Парнас"/>
    <s v="ЭКОВАСТ ООО"/>
    <n v="4280"/>
    <n v="2480"/>
    <n v="1800"/>
    <s v="КГО"/>
    <s v="ГАММА ООО"/>
  </r>
  <r>
    <x v="10"/>
    <s v="К775ЕР 53"/>
    <s v="ЭКО ЛЭНД ООО"/>
    <s v="Площадка Парнас"/>
    <s v="ЭКОВАСТ ООО"/>
    <n v="4080"/>
    <n v="2900"/>
    <n v="1180"/>
    <s v="КГО"/>
    <s v="ГАММА ООО"/>
  </r>
  <r>
    <x v="10"/>
    <s v="А200ВР 178"/>
    <s v="ЭКО ЛЭНД ООО"/>
    <s v="Площадка Парнас"/>
    <s v="ЭКОВАСТ ООО"/>
    <n v="3940"/>
    <n v="3220"/>
    <n v="720"/>
    <s v="КГО"/>
    <s v="ГАММА ООО"/>
  </r>
  <r>
    <x v="10"/>
    <s v="В243РА 147"/>
    <s v="ЭКО ЛЭНД ООО"/>
    <s v="Площадка Парнас"/>
    <s v="ЭКОВАСТ ООО"/>
    <n v="5100"/>
    <n v="3200"/>
    <n v="1900"/>
    <s v="КГО"/>
    <s v="ГАММА ООО"/>
  </r>
  <r>
    <x v="10"/>
    <s v="К917НУ 763"/>
    <s v="ЭКО ЛЭНД ООО"/>
    <s v="Площадка Парнас"/>
    <s v="ЭКОВАСТ ООО"/>
    <n v="5260"/>
    <n v="3680"/>
    <n v="1580"/>
    <s v="КГО"/>
    <s v="ГАММА ООО"/>
  </r>
  <r>
    <x v="10"/>
    <s v="К638ВУ 147"/>
    <s v="ЭКО ЛЭНД ООО"/>
    <s v="Площадка Парнас"/>
    <s v="ЭКОВАСТ ООО"/>
    <n v="3920"/>
    <n v="2660"/>
    <n v="1260"/>
    <s v="КГО"/>
    <s v="ГАММА ООО"/>
  </r>
  <r>
    <x v="10"/>
    <s v="Н974ТА 198"/>
    <s v="ЭКО ЛЭНД ООО"/>
    <s v="Площадка Парнас"/>
    <s v="ЭКОВАСТ ООО"/>
    <n v="3880"/>
    <n v="2660"/>
    <n v="1220"/>
    <s v="КГО"/>
    <s v="ГАММА ООО"/>
  </r>
  <r>
    <x v="10"/>
    <s v="К393РА 763"/>
    <s v="ЭКО ЛЭНД ООО"/>
    <s v="Площадка Парнас"/>
    <s v="ЭКОВАСТ ООО"/>
    <n v="4440"/>
    <n v="3060"/>
    <n v="1380"/>
    <s v="КГО"/>
    <s v="ГАММА ООО"/>
  </r>
  <r>
    <x v="10"/>
    <s v="Н829РЕ 198"/>
    <s v="ЭКО ЛЭНД ООО"/>
    <s v="Площадка Парнас"/>
    <s v="ЭКОВАСТ ООО"/>
    <n v="4300"/>
    <n v="2740"/>
    <n v="1560"/>
    <s v="КГО"/>
    <s v="ГАММА ООО"/>
  </r>
  <r>
    <x v="10"/>
    <s v="Н574НХ 67"/>
    <s v="ЭКО ЛЭНД ООО"/>
    <s v="Площадка Парнас"/>
    <s v="ЭКОВАСТ ООО"/>
    <n v="4200"/>
    <n v="2920"/>
    <n v="1280"/>
    <s v="КГО"/>
    <s v="ГАММА ООО"/>
  </r>
  <r>
    <x v="10"/>
    <s v="К638ВУ 147"/>
    <s v="ЭКО ЛЭНД ООО"/>
    <s v="Площадка Парнас"/>
    <s v="ЭКОВАСТ ООО"/>
    <n v="4920"/>
    <n v="3160"/>
    <n v="1760"/>
    <s v="КГО"/>
    <s v="ГАММА ООО"/>
  </r>
  <r>
    <x v="10"/>
    <s v="о744рр 198"/>
    <s v="ЭКО ЛЭНД ООО"/>
    <s v="Площадка Парнас"/>
    <s v="ЭКОВАСТ ООО"/>
    <n v="5540"/>
    <n v="4140"/>
    <n v="1400"/>
    <s v="КГО"/>
    <s v="ГАММА ООО"/>
  </r>
  <r>
    <x v="10"/>
    <s v="К991КМ 53"/>
    <s v="ЭКО ЛЭНД ООО"/>
    <s v="Площадка Парнас"/>
    <s v="ЭКОВАСТ ООО"/>
    <n v="3860"/>
    <n v="2560"/>
    <n v="1300"/>
    <s v="КГО"/>
    <s v="ГАММА ООО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m/>
    <s v="АЛЬЯНС СЕРВИС ООО"/>
    <s v="*Лепсари Парнас ЭЛЭНД 24"/>
    <s v="Х 821 РВ 178"/>
    <n v="70"/>
    <n v="23140"/>
    <n v="23140"/>
  </r>
  <r>
    <x v="0"/>
    <m/>
    <s v="АЛЬЯНС СЕРВИС ООО"/>
    <s v="*Лепсари Парнас ЭЛЭНД 24"/>
    <s v="Х 821 РВ 178"/>
    <n v="70"/>
    <n v="25760"/>
    <n v="26000"/>
  </r>
  <r>
    <x v="0"/>
    <m/>
    <s v="АЛЬЯНС СЕРВИС ООО"/>
    <s v="*Лепсари Парнас ЭЛЭНД 24"/>
    <s v="Х 687 СУ 178"/>
    <n v="70"/>
    <n v="23360"/>
    <n v="23920"/>
  </r>
  <r>
    <x v="0"/>
    <m/>
    <s v="АЛЬЯНС СЕРВИС ООО"/>
    <s v="*Лепсари Парнас ЭЛЭНД 24"/>
    <s v="Х 942 ТУ 178"/>
    <n v="70"/>
    <n v="27880"/>
    <n v="27840"/>
  </r>
  <r>
    <x v="0"/>
    <m/>
    <s v="АЛЬЯНС СЕРВИС ООО"/>
    <s v="*Лепсари Парнас ЭЛЭНД 24"/>
    <s v="К 483 РВ 198"/>
    <n v="70"/>
    <n v="30460"/>
    <n v="30460"/>
  </r>
  <r>
    <x v="1"/>
    <m/>
    <s v="ПРОГРЕСС (Поставщик) 4705032640"/>
    <s v="*Лепсари Парнас ЭЛЭНД 24"/>
    <s v="Е 537 ВТ"/>
    <n v="70"/>
    <n v="25120"/>
    <n v="25180"/>
  </r>
  <r>
    <x v="1"/>
    <m/>
    <s v="ПРОГРЕСС (Поставщик) 4705032640"/>
    <s v="*Лепсари Парнас ЭЛЭНД 24"/>
    <s v="Е 537 ВТ"/>
    <n v="70"/>
    <n v="29040"/>
    <n v="29240"/>
  </r>
  <r>
    <x v="1"/>
    <m/>
    <s v="ПРОГРЕСС (Поставщик) 4705032640"/>
    <s v="*Лепсари Парнас ЭЛЭНД 24"/>
    <s v="Е 537 ВТ"/>
    <n v="70"/>
    <n v="28900"/>
    <n v="28700"/>
  </r>
  <r>
    <x v="1"/>
    <m/>
    <s v="АЛЬЯНС СЕРВИС ООО"/>
    <s v="*Лепсари Парнас ЭЛЭНД 24"/>
    <s v="К 483 РВ 198"/>
    <n v="70"/>
    <n v="23780"/>
    <n v="23700"/>
  </r>
  <r>
    <x v="1"/>
    <m/>
    <s v="АЛЬЯНС СЕРВИС ООО"/>
    <s v="*Лепсари Парнас ЭЛЭНД 24"/>
    <s v="К 483 РВ 198"/>
    <n v="70"/>
    <n v="24600"/>
    <n v="24880"/>
  </r>
  <r>
    <x v="1"/>
    <m/>
    <s v="АЛЬЯНС СЕРВИС ООО"/>
    <s v="*Лепсари Парнас ЭЛЭНД 24"/>
    <s v="К 483 РВ 198"/>
    <n v="70"/>
    <n v="27300"/>
    <n v="27100"/>
  </r>
  <r>
    <x v="1"/>
    <m/>
    <s v="АЛЬЯНС СЕРВИС ООО"/>
    <s v="*Лепсари Парнас ЭЛЭНД 24"/>
    <s v="К 483 РВ 198"/>
    <n v="70"/>
    <n v="28780"/>
    <n v="28600"/>
  </r>
  <r>
    <x v="1"/>
    <m/>
    <s v="АЛЬЯНС СЕРВИС ООО"/>
    <s v="*Лепсари Парнас ЭЛЭНД 24"/>
    <s v="Х 942 ТУ 178"/>
    <n v="70"/>
    <n v="24420"/>
    <n v="23900"/>
  </r>
  <r>
    <x v="2"/>
    <m/>
    <s v="АЛЬЯНС СЕРВИС ООО"/>
    <s v="*Лепсари Парнас ЭЛЭНД 24"/>
    <s v="Х 942 ТУ 178"/>
    <n v="70"/>
    <n v="25500"/>
    <n v="25840"/>
  </r>
  <r>
    <x v="3"/>
    <m/>
    <s v="ПетроВаст"/>
    <s v="*Лепсари Парнас ЭЛЭНД 24"/>
    <s v="Автомобиль специальный О 967 ТХ 47"/>
    <n v="70"/>
    <n v="26980"/>
    <n v="26960"/>
  </r>
  <r>
    <x v="3"/>
    <m/>
    <s v="ПРОГРЕСС (Поставщик) 4705032640"/>
    <s v="*Лепсари Парнас ЭЛЭНД 24"/>
    <s v="К 855 РО"/>
    <n v="70"/>
    <n v="33080"/>
    <n v="33080"/>
  </r>
  <r>
    <x v="4"/>
    <m/>
    <s v="ПРОГРЕСС (Поставщик) 4705032640"/>
    <s v="*Лепсари Парнас ЭЛЭНД 24"/>
    <s v="К 855 РО"/>
    <n v="70"/>
    <n v="27200"/>
    <n v="27140"/>
  </r>
  <r>
    <x v="4"/>
    <m/>
    <s v="ПРОГРЕСС (Поставщик) 4705032640"/>
    <s v="*Лепсари Парнас ЭЛЭНД 24"/>
    <s v="К 855 РО"/>
    <n v="70"/>
    <n v="30520"/>
    <n v="30540"/>
  </r>
  <r>
    <x v="4"/>
    <m/>
    <s v="АЛЬЯНС СЕРВИС ООО"/>
    <s v="*Лепсари Парнас ЭЛЭНД 24"/>
    <s v="К 483 РВ 198"/>
    <n v="70"/>
    <n v="26140"/>
    <n v="25560"/>
  </r>
  <r>
    <x v="4"/>
    <m/>
    <s v="ПРОГРЕСС (Поставщик) 4705032640"/>
    <s v="*Лепсари Парнас ЭЛЭНД 24"/>
    <s v="Е 537 ВТ"/>
    <n v="70"/>
    <n v="22740"/>
    <n v="22480"/>
  </r>
  <r>
    <x v="4"/>
    <m/>
    <s v="ПРОГРЕСС (Поставщик) 4705032640"/>
    <s v="*Лепсари Парнас ЭЛЭНД 24"/>
    <s v="Е 537 ВТ"/>
    <n v="70"/>
    <n v="24000"/>
    <n v="23900"/>
  </r>
  <r>
    <x v="4"/>
    <m/>
    <s v="ПРОГРЕСС (Поставщик) 4705032640"/>
    <s v="*Лепсари Парнас ЭЛЭНД 24"/>
    <s v="Е 537 ВТ"/>
    <n v="70"/>
    <n v="29020"/>
    <n v="29160"/>
  </r>
  <r>
    <x v="5"/>
    <m/>
    <s v="ПРОГРЕСС (Поставщик) 4705032640"/>
    <s v="*Лепсари Парнас ЭЛЭНД 24"/>
    <s v="К 855 РО"/>
    <n v="70"/>
    <n v="25660"/>
    <n v="25400"/>
  </r>
  <r>
    <x v="5"/>
    <m/>
    <s v="ПРОГРЕСС (Поставщик) 4705032640"/>
    <s v="*Лепсари Парнас ЭЛЭНД 24"/>
    <s v="К 855 РО"/>
    <n v="70"/>
    <n v="26240"/>
    <n v="26440"/>
  </r>
  <r>
    <x v="5"/>
    <m/>
    <s v="ПРОГРЕСС (Поставщик) 4705032640"/>
    <s v="*Лепсари Парнас ЭЛЭНД 24"/>
    <s v="Е 537 ВТ"/>
    <n v="70"/>
    <n v="24040"/>
    <n v="24020"/>
  </r>
  <r>
    <x v="5"/>
    <m/>
    <s v="ПРОГРЕСС (Поставщик) 4705032640"/>
    <s v="*Лепсари Парнас ЭЛЭНД 24"/>
    <s v="Е 537 ВТ"/>
    <n v="70"/>
    <n v="25660"/>
    <n v="25260"/>
  </r>
  <r>
    <x v="5"/>
    <m/>
    <s v="АЛЬЯНС СЕРВИС ООО"/>
    <s v="*Лепсари Парнас ЭЛЭНД 24"/>
    <s v="Х 687 СУ 178"/>
    <n v="70"/>
    <n v="22880"/>
    <n v="22520"/>
  </r>
  <r>
    <x v="5"/>
    <m/>
    <s v="АЛЬЯНС СЕРВИС ООО"/>
    <s v="*Лепсари Парнас ЭЛЭНД 24"/>
    <s v="Х 689 СУ 178"/>
    <n v="70"/>
    <n v="20320"/>
    <n v="20760"/>
  </r>
  <r>
    <x v="6"/>
    <m/>
    <s v="ПРОГРЕСС (Поставщик) 4705032640"/>
    <s v="*Лепсари Парнас ЭЛЭНД 24"/>
    <s v="К 855 РО"/>
    <n v="70"/>
    <n v="22160"/>
    <n v="22460"/>
  </r>
  <r>
    <x v="6"/>
    <m/>
    <s v="АЛЬЯНС СЕРВИС ООО"/>
    <s v="*Лепсари Парнас ЭЛЭНД 24"/>
    <s v="Х 687 СУ 178"/>
    <n v="70"/>
    <n v="23440"/>
    <n v="22840"/>
  </r>
  <r>
    <x v="6"/>
    <m/>
    <s v="АЛЬЯНС СЕРВИС ООО"/>
    <s v="*Лепсари Парнас ЭЛЭНД 24"/>
    <s v="Х 687 СУ 178"/>
    <n v="70"/>
    <n v="23880"/>
    <n v="23560"/>
  </r>
  <r>
    <x v="6"/>
    <s v="12:25"/>
    <s v="АЛЬЯНС СЕРВИС ООО"/>
    <s v="*Лепсари Парнас ЭЛЭНД 24"/>
    <s v="Х 942 ТУ 178"/>
    <n v="70"/>
    <n v="24540"/>
    <n v="24160"/>
  </r>
  <r>
    <x v="7"/>
    <m/>
    <s v="ПРОГРЕСС (Поставщик) 4705032640"/>
    <s v="*Лепсари Парнас ЭЛЭНД 24"/>
    <s v="Е 537 ВТ"/>
    <n v="70"/>
    <n v="22240"/>
    <n v="22540"/>
  </r>
  <r>
    <x v="7"/>
    <m/>
    <s v="ПРОГРЕСС (Поставщик) 4705032640"/>
    <s v="*Лепсари Парнас ЭЛЭНД 24"/>
    <s v="Е 537 ВТ"/>
    <n v="70"/>
    <n v="26720"/>
    <n v="26300"/>
  </r>
  <r>
    <x v="8"/>
    <m/>
    <s v="ПетроВаст"/>
    <s v="*Лепсари Парнас ЭЛЭНД 24"/>
    <s v="Автомобиль самопогрузчик О 682 СМ 47"/>
    <n v="70"/>
    <n v="23340"/>
    <n v="24040"/>
  </r>
  <r>
    <x v="8"/>
    <m/>
    <s v="ПРОГРЕСС (Поставщик) 4705032640"/>
    <s v="*Лепсари Парнас ЭЛЭНД 24"/>
    <s v="Е 537 ВТ"/>
    <n v="70"/>
    <n v="26400"/>
    <n v="26640"/>
  </r>
  <r>
    <x v="8"/>
    <s v="08:04"/>
    <s v="АЛЬЯНС СЕРВИС ООО"/>
    <s v="*ЭкоПлант Парнас ЭЛЭНД 24"/>
    <s v="Х 942 ТУ 178"/>
    <n v="70"/>
    <n v="23840"/>
    <n v="23840"/>
  </r>
  <r>
    <x v="9"/>
    <m/>
    <s v="ПРОГРЕСС (Поставщик) 4705032640"/>
    <s v="*Лепсари Парнас ЭЛЭНД 24"/>
    <s v="Е 537 ВТ"/>
    <n v="70"/>
    <n v="21000"/>
    <n v="21000"/>
  </r>
  <r>
    <x v="9"/>
    <m/>
    <s v="ПРОГРЕСС (Поставщик) 4705032640"/>
    <s v="*Лепсари Парнас ЭЛЭНД 24"/>
    <s v="Е 537 ВТ"/>
    <n v="70"/>
    <n v="22740"/>
    <n v="22760"/>
  </r>
  <r>
    <x v="9"/>
    <m/>
    <s v="ПРОГРЕСС (Поставщик) 4705032640"/>
    <s v="*Лепсари Парнас ЭЛЭНД 24"/>
    <s v="Е 537 ВТ"/>
    <n v="70"/>
    <n v="23240"/>
    <n v="23820"/>
  </r>
  <r>
    <x v="9"/>
    <m/>
    <s v="АЛЬЯНС СЕРВИС ООО"/>
    <s v="*Лепсари Парнас ЭЛЭНД 24"/>
    <s v="Х 687 СУ 178"/>
    <n v="70"/>
    <n v="21240"/>
    <n v="21040"/>
  </r>
  <r>
    <x v="9"/>
    <s v="13:11"/>
    <s v="АЛЬЯНС СЕРВИС ООО"/>
    <s v="*Лепсари Парнас ЭЛЭНД 24"/>
    <s v="Х 821 РВ 178"/>
    <n v="70"/>
    <n v="22680"/>
    <n v="22220"/>
  </r>
  <r>
    <x v="9"/>
    <s v="22:55"/>
    <s v="АЛЬЯНС СЕРВИС ООО"/>
    <s v="*Лепсари Парнас ЭЛЭНД 24"/>
    <s v="К 483 РВ 198"/>
    <n v="70"/>
    <n v="19860"/>
    <n v="198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3">
  <r>
    <x v="0"/>
    <x v="0"/>
    <s v="ЭКО ЛЭНД ООО"/>
    <s v="Площадка Парнас"/>
    <s v="ЭКОВАСТ ООО"/>
    <n v="16760"/>
    <n v="12320"/>
    <n v="4440"/>
    <s v="КГО"/>
    <s v="Дебрис"/>
  </r>
  <r>
    <x v="0"/>
    <x v="1"/>
    <s v="ЭКО ЛЭНД ООО"/>
    <s v="Площадка Парнас"/>
    <s v="ЭКОВАСТ ООО"/>
    <n v="17080"/>
    <n v="14720"/>
    <n v="2360"/>
    <s v="КГО"/>
    <s v="Петро-Васт ПКФ"/>
  </r>
  <r>
    <x v="0"/>
    <x v="2"/>
    <s v="ЭКО ЛЭНД ООО"/>
    <s v="Площадка Парнас"/>
    <s v="ЭКОВАСТ ООО"/>
    <n v="6540"/>
    <n v="5640"/>
    <n v="900"/>
    <s v="ТБО"/>
    <s v="Дебрис"/>
  </r>
  <r>
    <x v="0"/>
    <x v="0"/>
    <s v="ЭКО ЛЭНД ООО"/>
    <s v="Площадка Парнас"/>
    <s v="ЭКОВАСТ ООО"/>
    <n v="19360"/>
    <n v="12500"/>
    <n v="6860"/>
    <s v="КГО"/>
    <s v="Дебрис"/>
  </r>
  <r>
    <x v="0"/>
    <x v="3"/>
    <s v="ЭКО ЛЭНД ООО"/>
    <s v="Площадка Парнас"/>
    <s v="ЭКОВАСТ ООО"/>
    <n v="20200"/>
    <n v="15520"/>
    <n v="4680"/>
    <s v="КГО"/>
    <s v="Дебрис"/>
  </r>
  <r>
    <x v="0"/>
    <x v="0"/>
    <s v="ЭКО ЛЭНД ООО"/>
    <s v="Площадка Парнас"/>
    <s v="ЭКОВАСТ ООО"/>
    <n v="19460"/>
    <n v="12260"/>
    <n v="7200"/>
    <s v="КГО"/>
    <s v="Дебрис"/>
  </r>
  <r>
    <x v="0"/>
    <x v="4"/>
    <s v="ЭкоВаст ООО"/>
    <s v="Площадка Парнас"/>
    <s v="ЭКОВАСТ ООО"/>
    <n v="16380"/>
    <n v="14900"/>
    <n v="1480"/>
    <s v="КГО"/>
    <s v="Петро-Васт ПКФ"/>
  </r>
  <r>
    <x v="0"/>
    <x v="5"/>
    <s v="ЭКО ЛЭНД ООО"/>
    <s v="Площадка Парнас"/>
    <s v="ЭКОВАСТ ООО"/>
    <n v="17860"/>
    <n v="14840"/>
    <n v="3020"/>
    <s v="КГО"/>
    <s v="Петро-Васт ПКФ"/>
  </r>
  <r>
    <x v="0"/>
    <x v="3"/>
    <s v="ЭКО ЛЭНД ООО"/>
    <s v="Площадка Парнас"/>
    <s v="ЭКОВАСТ ООО"/>
    <n v="21980"/>
    <n v="15700"/>
    <n v="6280"/>
    <s v="КГО"/>
    <s v="Дебрис"/>
  </r>
  <r>
    <x v="0"/>
    <x v="0"/>
    <s v="ЭКО ЛЭНД ООО"/>
    <s v="Площадка Парнас"/>
    <s v="ЭКОВАСТ ООО"/>
    <n v="18300"/>
    <n v="12380"/>
    <n v="5920"/>
    <s v="КГО"/>
    <s v="Дебрис"/>
  </r>
  <r>
    <x v="0"/>
    <x v="6"/>
    <s v="ЭкоВаст ООО"/>
    <s v="Площадка Парнас"/>
    <s v="ЭКОВАСТ ООО"/>
    <n v="26240"/>
    <n v="16200"/>
    <n v="10040"/>
    <s v="КГО"/>
    <s v="Петро-Васт ПКФ"/>
  </r>
  <r>
    <x v="0"/>
    <x v="7"/>
    <s v="ЭКО ЛЭНД ООО"/>
    <s v="Площадка Парнас"/>
    <s v="ЭКОВАСТ ООО"/>
    <n v="23160"/>
    <n v="13060"/>
    <n v="10100"/>
    <s v="ТБО"/>
    <s v="ШАТЦ ООО"/>
  </r>
  <r>
    <x v="0"/>
    <x v="8"/>
    <s v="ЭкоВаст ООО"/>
    <s v="Площадка Парнас"/>
    <s v="ЭКОВАСТ ООО"/>
    <n v="26240"/>
    <n v="15720"/>
    <n v="10520"/>
    <s v="КГО"/>
    <s v="Курортный берег СПб ГУ "/>
  </r>
  <r>
    <x v="0"/>
    <x v="0"/>
    <s v="ЭКО ЛЭНД ООО"/>
    <s v="Площадка Парнас"/>
    <s v="ЭКОВАСТ ООО"/>
    <n v="17360"/>
    <n v="12500"/>
    <n v="4860"/>
    <s v="КГО"/>
    <s v="Дебрис"/>
  </r>
  <r>
    <x v="0"/>
    <x v="4"/>
    <s v="ЭкоВаст ООО"/>
    <s v="Площадка Парнас"/>
    <s v="ЭКОВАСТ ООО"/>
    <n v="20440"/>
    <n v="15020"/>
    <n v="5420"/>
    <s v="КГО"/>
    <s v="Петро-Васт ПКФ"/>
  </r>
  <r>
    <x v="0"/>
    <x v="3"/>
    <s v="ЭКО ЛЭНД ООО"/>
    <s v="Площадка Парнас"/>
    <s v="ЭКОВАСТ ООО"/>
    <n v="19960"/>
    <n v="15960"/>
    <n v="4000"/>
    <s v="КГО"/>
    <s v="Дебрис"/>
  </r>
  <r>
    <x v="0"/>
    <x v="9"/>
    <s v="ЭКО ЛЭНД ООО"/>
    <s v="Площадка Парнас"/>
    <s v="ЭКОВАСТ ООО"/>
    <n v="21840"/>
    <n v="13060"/>
    <n v="8780"/>
    <s v="ТБО"/>
    <s v="Петро-Васт ПКФ"/>
  </r>
  <r>
    <x v="0"/>
    <x v="10"/>
    <s v="НЭО"/>
    <s v="Площадка Парнас"/>
    <s v="ЭКОВАСТ ООО"/>
    <n v="2860"/>
    <n v="2300"/>
    <n v="560"/>
    <s v="КГО"/>
    <s v="НЭО АО"/>
  </r>
  <r>
    <x v="0"/>
    <x v="1"/>
    <s v="ЭКО ЛЭНД ООО"/>
    <s v="Площадка Парнас"/>
    <s v="ЭКОВАСТ ООО"/>
    <n v="18700"/>
    <n v="14800"/>
    <n v="3900"/>
    <s v="КГО"/>
    <s v="Петро-Васт ПКФ"/>
  </r>
  <r>
    <x v="0"/>
    <x v="11"/>
    <s v="ЭКО ЛЭНД ООО"/>
    <s v="Площадка Парнас"/>
    <s v="ЭКОВАСТ ООО"/>
    <n v="22240"/>
    <n v="13120"/>
    <n v="9120"/>
    <s v="ТБО"/>
    <s v="ШАТЦ ООО"/>
  </r>
  <r>
    <x v="0"/>
    <x v="12"/>
    <s v="НЭО"/>
    <s v="Площадка Парнас"/>
    <s v="ЭКОВАСТ ООО"/>
    <n v="6120"/>
    <n v="5140"/>
    <n v="980"/>
    <s v="КГО"/>
    <s v="ЭКО ЛЭНД ООО"/>
  </r>
  <r>
    <x v="0"/>
    <x v="13"/>
    <s v="ЭКО ЛЭНД ООО"/>
    <s v="Площадка Парнас"/>
    <s v="ЭКОВАСТ ООО"/>
    <n v="27680"/>
    <n v="15940"/>
    <n v="11740"/>
    <s v="ТБО"/>
    <s v="Петро-Васт ПКФ"/>
  </r>
  <r>
    <x v="0"/>
    <x v="5"/>
    <s v="ЭкоВаст ООО"/>
    <s v="Площадка Парнас"/>
    <s v="ЭКОВАСТ ООО"/>
    <n v="18160"/>
    <n v="14880"/>
    <n v="3280"/>
    <s v="КГО"/>
    <s v="Петро-Васт ПКФ"/>
  </r>
  <r>
    <x v="0"/>
    <x v="14"/>
    <s v="ЭКО ЛЭНД ООО"/>
    <s v="Площадка Парнас"/>
    <s v="ЭКОВАСТ ООО"/>
    <n v="18260"/>
    <n v="11620"/>
    <n v="6640"/>
    <s v="ТБО"/>
    <s v="Петро-Васт ПКФ"/>
  </r>
  <r>
    <x v="0"/>
    <x v="15"/>
    <s v="ЭКО ЛЭНД ООО"/>
    <s v="Площадка Парнас"/>
    <s v="ЭКОВАСТ ООО"/>
    <n v="16980"/>
    <n v="10720"/>
    <n v="6260"/>
    <s v="ТБО"/>
    <s v="Петро-Васт ПКФ"/>
  </r>
  <r>
    <x v="0"/>
    <x v="16"/>
    <s v="ЭкоВаст ООО"/>
    <s v="Площадка Парнас"/>
    <s v="ЭКОВАСТ ООО"/>
    <n v="26660"/>
    <n v="15440"/>
    <n v="11220"/>
    <s v="ТБО"/>
    <s v="Петро-Васт ПКФ"/>
  </r>
  <r>
    <x v="0"/>
    <x v="17"/>
    <s v="НЭО"/>
    <s v="Площадка Парнас"/>
    <s v="ЭКОВАСТ ООО"/>
    <n v="3660"/>
    <n v="2720"/>
    <n v="940"/>
    <s v="КГО"/>
    <s v="НЭО АО"/>
  </r>
  <r>
    <x v="0"/>
    <x v="18"/>
    <s v="ЭКО ЛЭНД ООО"/>
    <s v="Площадка Парнас"/>
    <s v="ЭКОВАСТ ООО"/>
    <n v="19060"/>
    <n v="14400"/>
    <n v="4660"/>
    <s v="КГО"/>
    <s v="Петро-Васт ПКФ"/>
  </r>
  <r>
    <x v="0"/>
    <x v="19"/>
    <s v="ЭКО ЛЭНД ООО"/>
    <s v="Площадка Парнас"/>
    <s v="ЭКОВАСТ ООО"/>
    <n v="27780"/>
    <n v="15600"/>
    <n v="12180"/>
    <s v="ТБО"/>
    <s v="Петро-Васт ПКФ"/>
  </r>
  <r>
    <x v="0"/>
    <x v="8"/>
    <s v="ЭкоВаст ООО"/>
    <s v="Площадка Парнас"/>
    <s v="ЭКОВАСТ ООО"/>
    <n v="21500"/>
    <n v="15540"/>
    <n v="5960"/>
    <s v="КГО"/>
    <s v="Курортный берег СПб ГУ "/>
  </r>
  <r>
    <x v="0"/>
    <x v="3"/>
    <s v="ЭКО ЛЭНД ООО"/>
    <s v="Площадка Парнас"/>
    <s v="ЭКОВАСТ ООО"/>
    <n v="19000"/>
    <n v="15760"/>
    <n v="3240"/>
    <s v="КГО"/>
    <s v="Дебрис"/>
  </r>
  <r>
    <x v="0"/>
    <x v="5"/>
    <s v="ЭкоВаст ООО"/>
    <s v="Площадка Парнас"/>
    <s v="ЭКОВАСТ ООО"/>
    <n v="18880"/>
    <n v="14880"/>
    <n v="4000"/>
    <s v="КГО"/>
    <s v="Петро-Васт ПКФ"/>
  </r>
  <r>
    <x v="0"/>
    <x v="1"/>
    <s v="ЭКО ЛЭНД ООО"/>
    <s v="Площадка Парнас"/>
    <s v="ЭКОВАСТ ООО"/>
    <n v="18380"/>
    <n v="14720"/>
    <n v="3660"/>
    <s v="КГО"/>
    <s v="Петро-Васт ПКФ"/>
  </r>
  <r>
    <x v="0"/>
    <x v="20"/>
    <s v="ЭкоВаст ООО"/>
    <s v="Площадка Парнас"/>
    <s v="ЭКОВАСТ ООО"/>
    <n v="6640"/>
    <n v="5460"/>
    <n v="1180"/>
    <s v="ТБО"/>
    <s v="БалтПромРесурс"/>
  </r>
  <r>
    <x v="0"/>
    <x v="10"/>
    <s v="НЭО"/>
    <s v="Площадка Парнас"/>
    <s v="ЭКОВАСТ ООО"/>
    <n v="2740"/>
    <n v="2300"/>
    <n v="440"/>
    <s v="КГО"/>
    <s v="НЭО АО"/>
  </r>
  <r>
    <x v="0"/>
    <x v="21"/>
    <s v="ЭКО ЛЭНД ООО"/>
    <s v="Площадка Парнас"/>
    <s v="ЭКОВАСТ ООО"/>
    <n v="27180"/>
    <n v="15980"/>
    <n v="11200"/>
    <s v="ТБО"/>
    <s v="Петро-Васт ПКФ"/>
  </r>
  <r>
    <x v="0"/>
    <x v="13"/>
    <s v="ЭКО ЛЭНД ООО"/>
    <s v="Площадка Парнас"/>
    <s v="ЭКОВАСТ ООО"/>
    <n v="22920"/>
    <n v="15940"/>
    <n v="6980"/>
    <s v="ТБО"/>
    <s v="Петро-Васт ПКФ"/>
  </r>
  <r>
    <x v="0"/>
    <x v="9"/>
    <s v="ЭКО ЛЭНД ООО"/>
    <s v="Площадка Парнас"/>
    <s v="ЭКОВАСТ ООО"/>
    <n v="19540"/>
    <n v="13060"/>
    <n v="6480"/>
    <s v="ТБО"/>
    <s v="Петро-Васт ПКФ"/>
  </r>
  <r>
    <x v="0"/>
    <x v="3"/>
    <s v="ЭКО ЛЭНД ООО"/>
    <s v="Площадка Парнас"/>
    <s v="ЭКОВАСТ ООО"/>
    <n v="19020"/>
    <n v="15680"/>
    <n v="3340"/>
    <s v="КГО"/>
    <s v="Дебрис"/>
  </r>
  <r>
    <x v="0"/>
    <x v="22"/>
    <s v="НЭО"/>
    <s v="Площадка Парнас"/>
    <s v="ЭКОВАСТ ООО"/>
    <n v="3660"/>
    <n v="2560"/>
    <n v="1100"/>
    <s v="КГО"/>
    <s v="НЭО АО"/>
  </r>
  <r>
    <x v="0"/>
    <x v="11"/>
    <s v="ЭКО ЛЭНД ООО"/>
    <s v="Площадка Парнас"/>
    <s v="ЭКОВАСТ ООО"/>
    <n v="21060"/>
    <n v="13140"/>
    <n v="7920"/>
    <s v="ТБО"/>
    <s v="ШАТЦ ООО"/>
  </r>
  <r>
    <x v="0"/>
    <x v="15"/>
    <s v="ЭКО ЛЭНД ООО"/>
    <s v="Площадка Парнас"/>
    <s v="ЭКОВАСТ ООО"/>
    <n v="14880"/>
    <n v="10700"/>
    <n v="4180"/>
    <s v="ТБО"/>
    <s v="Петро-Васт ПКФ"/>
  </r>
  <r>
    <x v="0"/>
    <x v="23"/>
    <s v="НЭО"/>
    <s v="Площадка Парнас"/>
    <s v="ЭКОВАСТ ООО"/>
    <n v="4460"/>
    <n v="2600"/>
    <n v="1860"/>
    <s v="КГО"/>
    <s v="НЭО АО"/>
  </r>
  <r>
    <x v="0"/>
    <x v="5"/>
    <s v="ЭКО ЛЭНД ООО"/>
    <s v="Площадка Парнас"/>
    <s v="ЭКОВАСТ ООО"/>
    <n v="16760"/>
    <n v="14760"/>
    <n v="2000"/>
    <s v="КГО"/>
    <s v="Петро-Васт ПКФ"/>
  </r>
  <r>
    <x v="0"/>
    <x v="24"/>
    <s v="ЭкоВаст ООО"/>
    <s v="Площадка Парнас"/>
    <s v="ЭКОВАСТ ООО"/>
    <n v="28560"/>
    <n v="15600"/>
    <n v="12960"/>
    <s v="ТБО"/>
    <s v="Петро-Васт ПКФ"/>
  </r>
  <r>
    <x v="0"/>
    <x v="25"/>
    <s v="НЭО"/>
    <s v="Площадка Парнас"/>
    <s v="ЭКОВАСТ ООО"/>
    <n v="3460"/>
    <n v="2580"/>
    <n v="880"/>
    <s v="КГО"/>
    <s v="НЭО АО"/>
  </r>
  <r>
    <x v="0"/>
    <x v="26"/>
    <s v="ЭКО ЛЭНД ООО"/>
    <s v="Площадка Парнас"/>
    <s v="ЭКОВАСТ ООО"/>
    <n v="14780"/>
    <n v="11360"/>
    <n v="3420"/>
    <s v="КГО"/>
    <s v="ШАТЦ ООО"/>
  </r>
  <r>
    <x v="0"/>
    <x v="27"/>
    <s v="НЭО"/>
    <s v="Площадка Парнас"/>
    <s v="ЭКОВАСТ ООО"/>
    <n v="3160"/>
    <n v="2320"/>
    <n v="840"/>
    <s v="КГО"/>
    <s v="НЭО АО"/>
  </r>
  <r>
    <x v="0"/>
    <x v="28"/>
    <s v="ЭКО ЛЭНД ООО"/>
    <s v="Площадка Парнас"/>
    <s v="ЭКОВАСТ ООО"/>
    <n v="14620"/>
    <n v="9920"/>
    <n v="4700"/>
    <s v="ТБО"/>
    <s v="Паркола"/>
  </r>
  <r>
    <x v="0"/>
    <x v="7"/>
    <s v="ЭКО ЛЭНД ООО"/>
    <s v="Площадка Парнас"/>
    <s v="ЭКОВАСТ ООО"/>
    <n v="22180"/>
    <n v="12920"/>
    <n v="9260"/>
    <s v="ТБО"/>
    <s v="ШАТЦ ООО"/>
  </r>
  <r>
    <x v="0"/>
    <x v="29"/>
    <s v="ЭкоВаст ООО"/>
    <s v="Площадка Парнас"/>
    <s v="ЭКОВАСТ ООО"/>
    <n v="22800"/>
    <n v="15440"/>
    <n v="7360"/>
    <s v="ТБО"/>
    <s v="Петро-Васт ПКФ"/>
  </r>
  <r>
    <x v="0"/>
    <x v="11"/>
    <s v="ЭКО ЛЭНД ООО"/>
    <s v="Площадка Парнас"/>
    <s v="ЭКОВАСТ ООО"/>
    <n v="17060"/>
    <n v="13080"/>
    <n v="3980"/>
    <s v="ТБО"/>
    <s v="ШАТЦ ООО"/>
  </r>
  <r>
    <x v="0"/>
    <x v="19"/>
    <s v="ЭКО ЛЭНД ООО"/>
    <s v="Площадка Парнас"/>
    <s v="ЭКОВАСТ ООО"/>
    <n v="24720"/>
    <n v="15660"/>
    <n v="9060"/>
    <s v="ТБО"/>
    <s v="Петро-Васт ПКФ"/>
  </r>
  <r>
    <x v="0"/>
    <x v="5"/>
    <s v="ЭкоВаст ООО"/>
    <s v="Площадка Парнас"/>
    <s v="ЭКОВАСТ ООО"/>
    <n v="18740"/>
    <n v="14760"/>
    <n v="3980"/>
    <s v="КГО"/>
    <s v="Петро-Васт ПКФ"/>
  </r>
  <r>
    <x v="0"/>
    <x v="26"/>
    <s v="ЭКО ЛЭНД ООО"/>
    <s v="Площадка Парнас"/>
    <s v="ЭКОВАСТ ООО"/>
    <n v="13080"/>
    <n v="11400"/>
    <n v="1680"/>
    <s v="КГО"/>
    <s v="ШАТЦ ООО"/>
  </r>
  <r>
    <x v="0"/>
    <x v="30"/>
    <s v="ЭКО ЛЭНД ООО"/>
    <s v="Площадка Парнас"/>
    <s v="ЭКОВАСТ ООО"/>
    <n v="14380"/>
    <n v="10080"/>
    <n v="4300"/>
    <s v="ТБО"/>
    <s v="Паркола"/>
  </r>
  <r>
    <x v="0"/>
    <x v="22"/>
    <s v="НЭО"/>
    <s v="Площадка Парнас"/>
    <s v="ЭКОВАСТ ООО"/>
    <n v="3380"/>
    <n v="2560"/>
    <n v="820"/>
    <s v="КГО"/>
    <s v="НЭО АО"/>
  </r>
  <r>
    <x v="0"/>
    <x v="16"/>
    <s v="ЭкоВаст ООО"/>
    <s v="Площадка Парнас"/>
    <s v="ЭКОВАСТ ООО"/>
    <n v="28380"/>
    <n v="15400"/>
    <n v="12980"/>
    <s v="ТБО"/>
    <s v="Петро-Васт ПКФ"/>
  </r>
  <r>
    <x v="0"/>
    <x v="20"/>
    <s v="ЭкоВаст ООО"/>
    <s v="Площадка Парнас"/>
    <s v="ЭКОВАСТ ООО"/>
    <n v="6360"/>
    <n v="5460"/>
    <n v="900"/>
    <s v="ТБО"/>
    <s v="БалтПромРесурс"/>
  </r>
  <r>
    <x v="0"/>
    <x v="14"/>
    <s v="ЭКО ЛЭНД ООО"/>
    <s v="Площадка Парнас"/>
    <s v="ЭКОВАСТ ООО"/>
    <n v="17980"/>
    <n v="11620"/>
    <n v="6360"/>
    <s v="ТБО"/>
    <s v="Петро-Васт ПКФ"/>
  </r>
  <r>
    <x v="0"/>
    <x v="27"/>
    <s v="НЭО"/>
    <s v="Площадка Парнас"/>
    <s v="ЭКОВАСТ ООО"/>
    <n v="3220"/>
    <n v="2260"/>
    <n v="960"/>
    <s v="КГО"/>
    <s v="НЭО АО"/>
  </r>
  <r>
    <x v="0"/>
    <x v="31"/>
    <s v="ЭкоВаст ООО"/>
    <s v="Площадка Парнас"/>
    <s v="ЭКОВАСТ ООО"/>
    <n v="29860"/>
    <n v="16160"/>
    <n v="13700"/>
    <s v="ТБО"/>
    <s v="Петро-Васт ПКФ"/>
  </r>
  <r>
    <x v="0"/>
    <x v="32"/>
    <s v="ЭкоВаст ООО"/>
    <s v="Площадка Парнас"/>
    <s v="ЭКОВАСТ ООО"/>
    <n v="27740"/>
    <n v="15440"/>
    <n v="12300"/>
    <s v="ТБО"/>
    <s v="Петро-Васт ПКФ"/>
  </r>
  <r>
    <x v="0"/>
    <x v="21"/>
    <s v="ЭКО ЛЭНД ООО"/>
    <s v="Площадка Парнас"/>
    <s v="ЭКОВАСТ ООО"/>
    <n v="24380"/>
    <n v="15980"/>
    <n v="8400"/>
    <s v="ТБО"/>
    <s v="Петро-Васт ПКФ"/>
  </r>
  <r>
    <x v="0"/>
    <x v="26"/>
    <s v="ЭКО ЛЭНД ООО"/>
    <s v="Площадка Парнас"/>
    <s v="ЭКОВАСТ ООО"/>
    <n v="13300"/>
    <n v="11420"/>
    <n v="1880"/>
    <s v="КГО"/>
    <s v="ШАТЦ ООО"/>
  </r>
  <r>
    <x v="0"/>
    <x v="33"/>
    <s v="ЭКО ЛЭНД ООО"/>
    <s v="Площадка Парнас"/>
    <s v="ЭКОВАСТ ООО"/>
    <n v="25500"/>
    <n v="15200"/>
    <n v="10300"/>
    <s v="ТБО"/>
    <s v="ОДЕ групп ООО"/>
  </r>
  <r>
    <x v="1"/>
    <x v="2"/>
    <s v="ЭКО ЛЭНД ООО"/>
    <s v="Площадка Парнас"/>
    <s v="ЭКОВАСТ ООО"/>
    <n v="7400"/>
    <n v="5700"/>
    <n v="1700"/>
    <s v="ТБО"/>
    <s v="Дебрис"/>
  </r>
  <r>
    <x v="1"/>
    <x v="34"/>
    <s v="ЭКО ЛЭНД ООО"/>
    <s v="Площадка Парнас"/>
    <s v="ЭКОВАСТ ООО"/>
    <n v="7960"/>
    <n v="5820"/>
    <n v="2140"/>
    <s v="КГО"/>
    <s v="Дебрис"/>
  </r>
  <r>
    <x v="1"/>
    <x v="18"/>
    <s v="ЭКО ЛЭНД ООО"/>
    <s v="Площадка Парнас"/>
    <s v="ЭКОВАСТ ООО"/>
    <n v="16520"/>
    <n v="14320"/>
    <n v="2200"/>
    <s v="КГО"/>
    <s v="Петро-Васт ПКФ"/>
  </r>
  <r>
    <x v="1"/>
    <x v="35"/>
    <s v="ЭКО ЛЭНД ООО"/>
    <s v="Площадка Парнас"/>
    <s v="ЭКОВАСТ ООО"/>
    <n v="16680"/>
    <n v="14860"/>
    <n v="1820"/>
    <s v="КГО"/>
    <s v="Петро-Васт ПКФ"/>
  </r>
  <r>
    <x v="1"/>
    <x v="3"/>
    <s v="ЭКО ЛЭНД ООО"/>
    <s v="Площадка Парнас"/>
    <s v="ЭКОВАСТ ООО"/>
    <n v="18340"/>
    <n v="15480"/>
    <n v="2860"/>
    <s v="КГО"/>
    <s v="Дебрис"/>
  </r>
  <r>
    <x v="1"/>
    <x v="36"/>
    <s v="ЭКО ЛЭНД ООО"/>
    <s v="Площадка Парнас"/>
    <s v="ЭКОВАСТ ООО"/>
    <n v="20000"/>
    <n v="15220"/>
    <n v="4780"/>
    <s v="КГО"/>
    <s v="Петро-Васт ПКФ"/>
  </r>
  <r>
    <x v="1"/>
    <x v="18"/>
    <s v="ЭКО ЛЭНД ООО"/>
    <s v="Площадка Парнас"/>
    <s v="ЭКОВАСТ ООО"/>
    <n v="16980"/>
    <n v="14240"/>
    <n v="2740"/>
    <s v="КГО"/>
    <s v="Петро-Васт ПКФ"/>
  </r>
  <r>
    <x v="1"/>
    <x v="3"/>
    <s v="ЭКО ЛЭНД ООО"/>
    <s v="Площадка Парнас"/>
    <s v="ЭКОВАСТ ООО"/>
    <n v="19140"/>
    <n v="15940"/>
    <n v="3200"/>
    <s v="КГО"/>
    <s v="Дебрис"/>
  </r>
  <r>
    <x v="1"/>
    <x v="22"/>
    <s v="НЭО"/>
    <s v="Площадка Парнас"/>
    <s v="ЭКОВАСТ ООО"/>
    <n v="4360"/>
    <n v="2620"/>
    <n v="1740"/>
    <s v="КГО"/>
    <s v="НЭО АО"/>
  </r>
  <r>
    <x v="1"/>
    <x v="8"/>
    <s v="ЭкоВаст ООО"/>
    <s v="Площадка Парнас"/>
    <s v="ЭКОВАСТ ООО"/>
    <n v="26180"/>
    <n v="15620"/>
    <n v="10560"/>
    <s v="КГО"/>
    <s v="Курортный берег СПб ГУ "/>
  </r>
  <r>
    <x v="1"/>
    <x v="35"/>
    <s v="ЭКО ЛЭНД ООО"/>
    <s v="Площадка Парнас"/>
    <s v="ЭКОВАСТ ООО"/>
    <n v="17340"/>
    <n v="14900"/>
    <n v="2440"/>
    <s v="КГО"/>
    <s v="Петро-Васт ПКФ"/>
  </r>
  <r>
    <x v="1"/>
    <x v="36"/>
    <s v="ЭКО ЛЭНД ООО"/>
    <s v="Площадка Парнас"/>
    <s v="ЭКОВАСТ ООО"/>
    <n v="19400"/>
    <n v="16860"/>
    <n v="2540"/>
    <s v="КГО"/>
    <s v="Петро-Васт ПКФ"/>
  </r>
  <r>
    <x v="1"/>
    <x v="23"/>
    <s v="НЭО"/>
    <s v="Площадка Парнас"/>
    <s v="ЭКОВАСТ ООО"/>
    <n v="4080"/>
    <n v="2600"/>
    <n v="1480"/>
    <s v="КГО"/>
    <s v="НЭО АО"/>
  </r>
  <r>
    <x v="1"/>
    <x v="37"/>
    <s v="НЭО"/>
    <s v="Площадка Парнас"/>
    <s v="ЭКОВАСТ ООО"/>
    <n v="18180"/>
    <n v="13380"/>
    <n v="4800"/>
    <s v="КГО"/>
    <s v="ЭКО ЛЭНД ООО"/>
  </r>
  <r>
    <x v="1"/>
    <x v="17"/>
    <s v="НЭО"/>
    <s v="Площадка Парнас"/>
    <s v="ЭКОВАСТ ООО"/>
    <n v="3640"/>
    <n v="2720"/>
    <n v="920"/>
    <s v="КГО"/>
    <s v="НЭО АО"/>
  </r>
  <r>
    <x v="1"/>
    <x v="18"/>
    <s v="ЭкоВаст ООО"/>
    <s v="Площадка Парнас"/>
    <s v="ЭКОВАСТ ООО"/>
    <n v="17440"/>
    <n v="14300"/>
    <n v="3140"/>
    <s v="КГО"/>
    <s v="Петро-Васт ПКФ"/>
  </r>
  <r>
    <x v="1"/>
    <x v="35"/>
    <s v="ЭКО ЛЭНД ООО"/>
    <s v="Площадка Парнас"/>
    <s v="ЭКОВАСТ ООО"/>
    <n v="17440"/>
    <n v="14740"/>
    <n v="2700"/>
    <s v="КГО"/>
    <s v="Петро-Васт ПКФ"/>
  </r>
  <r>
    <x v="1"/>
    <x v="3"/>
    <s v="ЭКО ЛЭНД ООО"/>
    <s v="Площадка Парнас"/>
    <s v="ЭКОВАСТ ООО"/>
    <n v="19240"/>
    <n v="15460"/>
    <n v="3780"/>
    <s v="КГО"/>
    <s v="Дебрис"/>
  </r>
  <r>
    <x v="1"/>
    <x v="7"/>
    <s v="ЭКО ЛЭНД ООО"/>
    <s v="Площадка Парнас"/>
    <s v="ЭКОВАСТ ООО"/>
    <n v="22740"/>
    <n v="13040"/>
    <n v="9700"/>
    <s v="ТБО"/>
    <s v="ШАТЦ ООО"/>
  </r>
  <r>
    <x v="1"/>
    <x v="12"/>
    <s v="НЭО"/>
    <s v="Площадка Парнас"/>
    <s v="ЭКОВАСТ ООО"/>
    <n v="7980"/>
    <n v="5500"/>
    <n v="2480"/>
    <s v="КГО"/>
    <s v="ЭКО ЛЭНД ООО"/>
  </r>
  <r>
    <x v="1"/>
    <x v="13"/>
    <s v="ЭКО ЛЭНД ООО"/>
    <s v="Площадка Парнас"/>
    <s v="ЭКОВАСТ ООО"/>
    <n v="25460"/>
    <n v="15840"/>
    <n v="9620"/>
    <s v="ТБО"/>
    <s v="Петро-Васт ПКФ"/>
  </r>
  <r>
    <x v="1"/>
    <x v="37"/>
    <s v="НЭО"/>
    <s v="Площадка Парнас"/>
    <s v="ЭКОВАСТ ООО"/>
    <n v="15400"/>
    <n v="13180"/>
    <n v="2220"/>
    <s v="КГО"/>
    <s v="ЭКО ЛЭНД ООО"/>
  </r>
  <r>
    <x v="1"/>
    <x v="11"/>
    <s v="ЭКО ЛЭНД ООО"/>
    <s v="Площадка Парнас"/>
    <s v="ЭКОВАСТ ООО"/>
    <n v="23100"/>
    <n v="13060"/>
    <n v="10040"/>
    <s v="ТБО"/>
    <s v="ШАТЦ ООО"/>
  </r>
  <r>
    <x v="1"/>
    <x v="19"/>
    <s v="ЭКО ЛЭНД ООО"/>
    <s v="Площадка Парнас"/>
    <s v="ЭКОВАСТ ООО"/>
    <n v="29220"/>
    <n v="15680"/>
    <n v="13540"/>
    <s v="ТБО"/>
    <s v="Петро-Васт ПКФ"/>
  </r>
  <r>
    <x v="1"/>
    <x v="21"/>
    <s v="ЭКО ЛЭНД ООО"/>
    <s v="Площадка Парнас"/>
    <s v="ЭКОВАСТ ООО"/>
    <n v="27420"/>
    <n v="16020"/>
    <n v="11400"/>
    <s v="ТБО"/>
    <s v="Петро-Васт ПКФ"/>
  </r>
  <r>
    <x v="1"/>
    <x v="8"/>
    <s v="ЭкоВаст ООО"/>
    <s v="Площадка Парнас"/>
    <s v="ЭКОВАСТ ООО"/>
    <n v="21080"/>
    <n v="15740"/>
    <n v="5340"/>
    <s v="КГО"/>
    <s v="Курортный берег СПб ГУ "/>
  </r>
  <r>
    <x v="1"/>
    <x v="27"/>
    <s v="НЭО"/>
    <s v="Площадка Парнас"/>
    <s v="ЭКОВАСТ ООО"/>
    <n v="3200"/>
    <n v="2320"/>
    <n v="880"/>
    <s v="КГО"/>
    <s v="НЭО АО"/>
  </r>
  <r>
    <x v="1"/>
    <x v="26"/>
    <s v="ЭКО ЛЭНД ООО"/>
    <s v="Площадка Парнас"/>
    <s v="ЭКОВАСТ ООО"/>
    <n v="12520"/>
    <n v="11020"/>
    <n v="1500"/>
    <s v="КГО"/>
    <s v="ШАТЦ ООО"/>
  </r>
  <r>
    <x v="1"/>
    <x v="9"/>
    <s v="ЭКО ЛЭНД ООО"/>
    <s v="Площадка Парнас"/>
    <s v="ЭКОВАСТ ООО"/>
    <n v="21420"/>
    <n v="13220"/>
    <n v="8200"/>
    <s v="ТБО"/>
    <s v="Петро-Васт ПКФ"/>
  </r>
  <r>
    <x v="1"/>
    <x v="35"/>
    <s v="ЭКО ЛЭНД ООО"/>
    <s v="Площадка Парнас"/>
    <s v="ЭКОВАСТ ООО"/>
    <n v="17920"/>
    <n v="14760"/>
    <n v="3160"/>
    <s v="КГО"/>
    <s v="Петро-Васт ПКФ"/>
  </r>
  <r>
    <x v="1"/>
    <x v="16"/>
    <s v="ЭкоВаст ООО"/>
    <s v="Площадка Парнас"/>
    <s v="ЭКОВАСТ ООО"/>
    <n v="27280"/>
    <n v="15500"/>
    <n v="11780"/>
    <s v="ТБО"/>
    <s v="Петро-Васт ПКФ"/>
  </r>
  <r>
    <x v="1"/>
    <x v="24"/>
    <s v="ЭкоВаст ООО"/>
    <s v="Площадка Парнас"/>
    <s v="ЭКОВАСТ ООО"/>
    <n v="26380"/>
    <n v="15480"/>
    <n v="10900"/>
    <s v="ТБО"/>
    <s v="Петро-Васт ПКФ"/>
  </r>
  <r>
    <x v="1"/>
    <x v="38"/>
    <s v="ЭКО ЛЭНД ООО"/>
    <s v="Площадка Парнас"/>
    <s v="ЭКОВАСТ ООО"/>
    <n v="14180"/>
    <n v="9860"/>
    <n v="4320"/>
    <s v="ТБО"/>
    <s v="Паркола"/>
  </r>
  <r>
    <x v="1"/>
    <x v="6"/>
    <s v="ЭкоВаст ООО"/>
    <s v="Площадка Парнас"/>
    <s v="ЭКОВАСТ ООО"/>
    <n v="19480"/>
    <n v="16200"/>
    <n v="3280"/>
    <s v="КГО"/>
    <s v="Петро-Васт ПКФ"/>
  </r>
  <r>
    <x v="1"/>
    <x v="17"/>
    <s v="НЭО"/>
    <s v="Площадка Парнас"/>
    <s v="ЭКОВАСТ ООО"/>
    <n v="3740"/>
    <n v="2820"/>
    <n v="920"/>
    <s v="КГО"/>
    <s v="НЭО АО"/>
  </r>
  <r>
    <x v="1"/>
    <x v="3"/>
    <s v="ЭКО ЛЭНД ООО"/>
    <s v="Площадка Парнас"/>
    <s v="ЭКОВАСТ ООО"/>
    <n v="18240"/>
    <n v="15900"/>
    <n v="2340"/>
    <s v="КГО"/>
    <s v="Дебрис"/>
  </r>
  <r>
    <x v="1"/>
    <x v="14"/>
    <s v="ЭКО ЛЭНД ООО"/>
    <s v="Площадка Парнас"/>
    <s v="ЭКОВАСТ ООО"/>
    <n v="18580"/>
    <n v="11680"/>
    <n v="6900"/>
    <s v="ТБО"/>
    <s v="Петро-Васт ПКФ"/>
  </r>
  <r>
    <x v="1"/>
    <x v="21"/>
    <s v="ЭКО ЛЭНД ООО"/>
    <s v="Площадка Парнас"/>
    <s v="ЭКОВАСТ ООО"/>
    <n v="18300"/>
    <n v="15980"/>
    <n v="2320"/>
    <s v="ТБО"/>
    <s v="Петро-Васт ПКФ"/>
  </r>
  <r>
    <x v="1"/>
    <x v="22"/>
    <s v="НЭО"/>
    <s v="Площадка Парнас"/>
    <s v="ЭКОВАСТ ООО"/>
    <n v="3820"/>
    <n v="2580"/>
    <n v="1240"/>
    <s v="КГО"/>
    <s v="НЭО АО"/>
  </r>
  <r>
    <x v="1"/>
    <x v="32"/>
    <s v="ЭкоВаст ООО"/>
    <s v="Площадка Парнас"/>
    <s v="ЭКОВАСТ ООО"/>
    <n v="22520"/>
    <n v="15460"/>
    <n v="7060"/>
    <s v="ТБО"/>
    <s v="Петро-Васт ПКФ"/>
  </r>
  <r>
    <x v="1"/>
    <x v="39"/>
    <s v="РЕСУРС АТЭ ООО"/>
    <s v="Площадка Парнас"/>
    <s v="ЭКОВАСТ ООО"/>
    <n v="19260"/>
    <n v="12620"/>
    <n v="6640"/>
    <s v="ТКО"/>
    <s v="АВТОИНВЕСТ ООО"/>
  </r>
  <r>
    <x v="1"/>
    <x v="19"/>
    <s v="ЭКО ЛЭНД ООО"/>
    <s v="Площадка Парнас"/>
    <s v="ЭКОВАСТ ООО"/>
    <n v="20340"/>
    <n v="15660"/>
    <n v="4680"/>
    <s v="ТБО"/>
    <s v="Петро-Васт ПКФ"/>
  </r>
  <r>
    <x v="1"/>
    <x v="18"/>
    <s v="ЭкоВаст ООО"/>
    <s v="Площадка Парнас"/>
    <s v="ЭКОВАСТ ООО"/>
    <n v="15840"/>
    <n v="14200"/>
    <n v="1640"/>
    <s v="КГО"/>
    <s v="Петро-Васт ПКФ"/>
  </r>
  <r>
    <x v="1"/>
    <x v="29"/>
    <s v="ЭкоВаст ООО"/>
    <s v="Площадка Парнас"/>
    <s v="ЭКОВАСТ ООО"/>
    <n v="17080"/>
    <n v="15460"/>
    <n v="1620"/>
    <s v="ТБО"/>
    <s v="Петро-Васт ПКФ"/>
  </r>
  <r>
    <x v="1"/>
    <x v="23"/>
    <s v="НЭО"/>
    <s v="Площадка Парнас"/>
    <s v="ЭКОВАСТ ООО"/>
    <n v="4000"/>
    <n v="2620"/>
    <n v="1380"/>
    <s v="КГО"/>
    <s v="НЭО АО"/>
  </r>
  <r>
    <x v="1"/>
    <x v="11"/>
    <s v="ЭКО ЛЭНД ООО"/>
    <s v="Площадка Парнас"/>
    <s v="ЭКОВАСТ ООО"/>
    <n v="19200"/>
    <n v="13040"/>
    <n v="6160"/>
    <s v="ТБО"/>
    <s v="ШАТЦ ООО"/>
  </r>
  <r>
    <x v="1"/>
    <x v="7"/>
    <s v="ЭКО ЛЭНД ООО"/>
    <s v="Площадка Парнас"/>
    <s v="ЭКОВАСТ ООО"/>
    <n v="19680"/>
    <n v="12980"/>
    <n v="6700"/>
    <s v="ТБО"/>
    <s v="ШАТЦ ООО"/>
  </r>
  <r>
    <x v="1"/>
    <x v="26"/>
    <s v="ЭКО ЛЭНД ООО"/>
    <s v="Площадка Парнас"/>
    <s v="ЭКОВАСТ ООО"/>
    <n v="12640"/>
    <n v="11360"/>
    <n v="1280"/>
    <s v="КГО"/>
    <s v="ШАТЦ ООО"/>
  </r>
  <r>
    <x v="1"/>
    <x v="38"/>
    <s v="ЭКО ЛЭНД ООО"/>
    <s v="Площадка Парнас"/>
    <s v="ЭКОВАСТ ООО"/>
    <n v="13100"/>
    <n v="9820"/>
    <n v="3280"/>
    <s v="ТБО"/>
    <s v="Паркола"/>
  </r>
  <r>
    <x v="1"/>
    <x v="14"/>
    <s v="ЭКО ЛЭНД ООО"/>
    <s v="Площадка Парнас"/>
    <s v="ЭКОВАСТ ООО"/>
    <n v="16080"/>
    <n v="11660"/>
    <n v="4420"/>
    <s v="ТБО"/>
    <s v="Петро-Васт ПКФ"/>
  </r>
  <r>
    <x v="1"/>
    <x v="9"/>
    <s v="ЭКО ЛЭНД ООО"/>
    <s v="Площадка Парнас"/>
    <s v="ЭКОВАСТ ООО"/>
    <n v="19800"/>
    <n v="13100"/>
    <n v="6700"/>
    <s v="ТБО"/>
    <s v="Петро-Васт ПКФ"/>
  </r>
  <r>
    <x v="1"/>
    <x v="31"/>
    <s v="ЭкоВаст ООО"/>
    <s v="Площадка Парнас"/>
    <s v="ЭКОВАСТ ООО"/>
    <n v="27720"/>
    <n v="16080"/>
    <n v="11640"/>
    <s v="ТБО"/>
    <s v="Петро-Васт ПКФ"/>
  </r>
  <r>
    <x v="1"/>
    <x v="30"/>
    <s v="ЭКО ЛЭНД ООО"/>
    <s v="Площадка Парнас"/>
    <s v="ЭКОВАСТ ООО"/>
    <n v="14980"/>
    <n v="10140"/>
    <n v="4840"/>
    <s v="ТБО"/>
    <s v="Паркола"/>
  </r>
  <r>
    <x v="1"/>
    <x v="26"/>
    <s v="ЭКО ЛЭНД ООО"/>
    <s v="Площадка Парнас"/>
    <s v="ЭКОВАСТ ООО"/>
    <n v="12820"/>
    <n v="11340"/>
    <n v="1480"/>
    <s v="КГО"/>
    <s v="ШАТЦ ООО"/>
  </r>
  <r>
    <x v="1"/>
    <x v="33"/>
    <s v="ЭКО ЛЭНД ООО"/>
    <s v="Площадка Парнас"/>
    <s v="ЭКОВАСТ ООО"/>
    <n v="24700"/>
    <n v="23620"/>
    <n v="1080"/>
    <s v="ТБО"/>
    <s v="ОДЕ групп ООО"/>
  </r>
  <r>
    <x v="1"/>
    <x v="30"/>
    <s v="ЭКО ЛЭНД ООО"/>
    <s v="Площадка Парнас"/>
    <s v="ЭКОВАСТ ООО"/>
    <n v="12420"/>
    <n v="10120"/>
    <n v="2300"/>
    <s v="ТБО"/>
    <s v="Паркола"/>
  </r>
  <r>
    <x v="2"/>
    <x v="40"/>
    <s v="ЭКО ЛЭНД ООО"/>
    <s v="Площадка Парнас"/>
    <s v="ЭКОВАСТ ООО"/>
    <n v="18960"/>
    <n v="14860"/>
    <n v="4100"/>
    <s v="КГО"/>
    <s v="Петро-Васт ПКФ"/>
  </r>
  <r>
    <x v="2"/>
    <x v="34"/>
    <s v="ЭКО ЛЭНД ООО"/>
    <s v="Площадка Парнас"/>
    <s v="ЭКОВАСТ ООО"/>
    <n v="6580"/>
    <n v="5860"/>
    <n v="720"/>
    <s v="КГО"/>
    <s v="Дебрис"/>
  </r>
  <r>
    <x v="2"/>
    <x v="36"/>
    <s v="ЭкоВаст ООО"/>
    <s v="Площадка Парнас"/>
    <s v="ЭКОВАСТ ООО"/>
    <n v="19580"/>
    <n v="15180"/>
    <n v="4400"/>
    <s v="КГО"/>
    <s v="Петро-Васт ПКФ"/>
  </r>
  <r>
    <x v="2"/>
    <x v="3"/>
    <s v="ЭКО ЛЭНД ООО"/>
    <s v="Площадка Парнас"/>
    <s v="ЭКОВАСТ ООО"/>
    <n v="21980"/>
    <n v="15740"/>
    <n v="6240"/>
    <s v="КГО"/>
    <s v="Дебрис"/>
  </r>
  <r>
    <x v="2"/>
    <x v="3"/>
    <s v="ЭКО ЛЭНД ООО"/>
    <s v="Площадка Парнас"/>
    <s v="ЭКОВАСТ ООО"/>
    <n v="19840"/>
    <n v="15640"/>
    <n v="4200"/>
    <s v="КГО"/>
    <s v="Дебрис"/>
  </r>
  <r>
    <x v="2"/>
    <x v="18"/>
    <s v="ЭкоВаст ООО"/>
    <s v="Площадка Парнас"/>
    <s v="ЭКОВАСТ ООО"/>
    <n v="17920"/>
    <n v="14280"/>
    <n v="3640"/>
    <s v="КГО"/>
    <s v="Петро-Васт ПКФ"/>
  </r>
  <r>
    <x v="2"/>
    <x v="2"/>
    <s v="ЭКО ЛЭНД ООО"/>
    <s v="Площадка Парнас"/>
    <s v="ЭКОВАСТ ООО"/>
    <n v="6140"/>
    <n v="5740"/>
    <n v="400"/>
    <s v="ТБО"/>
    <s v="Дебрис"/>
  </r>
  <r>
    <x v="2"/>
    <x v="13"/>
    <s v="ЭКО ЛЭНД ООО"/>
    <s v="Площадка Парнас"/>
    <s v="ЭКОВАСТ ООО"/>
    <n v="25780"/>
    <n v="16100"/>
    <n v="9680"/>
    <s v="ТБО"/>
    <s v="Петро-Васт ПКФ"/>
  </r>
  <r>
    <x v="2"/>
    <x v="36"/>
    <s v="ЭкоВаст ООО"/>
    <s v="Площадка Парнас"/>
    <s v="ЭКОВАСТ ООО"/>
    <n v="17820"/>
    <n v="15160"/>
    <n v="2660"/>
    <s v="КГО"/>
    <s v="Петро-Васт ПКФ"/>
  </r>
  <r>
    <x v="2"/>
    <x v="3"/>
    <s v="ЭКО ЛЭНД ООО"/>
    <s v="Площадка Парнас"/>
    <s v="ЭКОВАСТ ООО"/>
    <n v="17940"/>
    <n v="15440"/>
    <n v="2500"/>
    <s v="КГО"/>
    <s v="Дебрис"/>
  </r>
  <r>
    <x v="2"/>
    <x v="41"/>
    <s v="НЭО"/>
    <s v="Площадка Парнас"/>
    <s v="ЭКОВАСТ ООО"/>
    <n v="16360"/>
    <n v="15540"/>
    <n v="820"/>
    <s v="КГО"/>
    <s v="ЭКО ЛЭНД ООО"/>
  </r>
  <r>
    <x v="2"/>
    <x v="40"/>
    <s v="ЭкоВаст ООО"/>
    <s v="Площадка Парнас"/>
    <s v="ЭКОВАСТ ООО"/>
    <n v="17340"/>
    <n v="14900"/>
    <n v="2440"/>
    <s v="КГО"/>
    <s v="Петро-Васт ПКФ"/>
  </r>
  <r>
    <x v="2"/>
    <x v="18"/>
    <s v="ЭКО ЛЭНД ООО"/>
    <s v="Площадка Парнас"/>
    <s v="ЭКОВАСТ ООО"/>
    <n v="19240"/>
    <n v="14160"/>
    <n v="5080"/>
    <s v="КГО"/>
    <s v="Петро-Васт ПКФ"/>
  </r>
  <r>
    <x v="2"/>
    <x v="9"/>
    <s v="ЭКО ЛЭНД ООО"/>
    <s v="Площадка Парнас"/>
    <s v="ЭКОВАСТ ООО"/>
    <n v="18860"/>
    <n v="13100"/>
    <n v="5760"/>
    <s v="ТБО"/>
    <s v="Петро-Васт ПКФ"/>
  </r>
  <r>
    <x v="2"/>
    <x v="19"/>
    <s v="ЭКО ЛЭНД ООО"/>
    <s v="Площадка Парнас"/>
    <s v="ЭКОВАСТ ООО"/>
    <n v="22720"/>
    <n v="15660"/>
    <n v="7060"/>
    <s v="ТБО"/>
    <s v="Петро-Васт ПКФ"/>
  </r>
  <r>
    <x v="2"/>
    <x v="16"/>
    <s v="ЭкоВаст ООО"/>
    <s v="Площадка Парнас"/>
    <s v="ЭКОВАСТ ООО"/>
    <n v="23720"/>
    <n v="15580"/>
    <n v="8140"/>
    <s v="ТБО"/>
    <s v="Петро-Васт ПКФ"/>
  </r>
  <r>
    <x v="2"/>
    <x v="3"/>
    <s v="ЭКО ЛЭНД ООО"/>
    <s v="Площадка Парнас"/>
    <s v="ЭКОВАСТ ООО"/>
    <n v="18960"/>
    <n v="16000"/>
    <n v="2960"/>
    <s v="КГО"/>
    <s v="Дебрис"/>
  </r>
  <r>
    <x v="2"/>
    <x v="26"/>
    <s v="ЭКО ЛЭНД ООО"/>
    <s v="Площадка Парнас"/>
    <s v="ЭКОВАСТ ООО"/>
    <n v="14460"/>
    <n v="11340"/>
    <n v="3120"/>
    <s v="КГО"/>
    <s v="ШАТЦ ООО"/>
  </r>
  <r>
    <x v="2"/>
    <x v="21"/>
    <s v="ЭКО ЛЭНД ООО"/>
    <s v="Площадка Парнас"/>
    <s v="ЭКОВАСТ ООО"/>
    <n v="21840"/>
    <n v="15900"/>
    <n v="5940"/>
    <s v="ТБО"/>
    <s v="Петро-Васт ПКФ"/>
  </r>
  <r>
    <x v="2"/>
    <x v="18"/>
    <s v="ЭкоВаст ООО"/>
    <s v="Площадка Парнас"/>
    <s v="ЭКОВАСТ ООО"/>
    <n v="17960"/>
    <n v="14180"/>
    <n v="3780"/>
    <s v="КГО"/>
    <s v="Петро-Васт ПКФ"/>
  </r>
  <r>
    <x v="2"/>
    <x v="38"/>
    <s v="ЭКО ЛЭНД ООО"/>
    <s v="Площадка Парнас"/>
    <s v="ЭКОВАСТ ООО"/>
    <n v="13120"/>
    <n v="9940"/>
    <n v="3180"/>
    <s v="ТБО"/>
    <s v="Паркола"/>
  </r>
  <r>
    <x v="2"/>
    <x v="7"/>
    <s v="ЭКО ЛЭНД ООО"/>
    <s v="Площадка Парнас"/>
    <s v="ЭКОВАСТ ООО"/>
    <n v="22440"/>
    <n v="13000"/>
    <n v="9440"/>
    <s v="ТБО"/>
    <s v="ШАТЦ ООО"/>
  </r>
  <r>
    <x v="2"/>
    <x v="40"/>
    <s v="ЭКО ЛЭНД ООО"/>
    <s v="Площадка Парнас"/>
    <s v="ЭКОВАСТ ООО"/>
    <n v="17660"/>
    <n v="14780"/>
    <n v="2880"/>
    <s v="КГО"/>
    <s v="Петро-Васт ПКФ"/>
  </r>
  <r>
    <x v="2"/>
    <x v="26"/>
    <s v="ЭКО ЛЭНД ООО"/>
    <s v="Площадка Парнас"/>
    <s v="ЭКОВАСТ ООО"/>
    <n v="13180"/>
    <n v="11360"/>
    <n v="1820"/>
    <s v="КГО"/>
    <s v="ШАТЦ ООО"/>
  </r>
  <r>
    <x v="2"/>
    <x v="40"/>
    <s v="ЭКО ЛЭНД ООО"/>
    <s v="Площадка Парнас"/>
    <s v="ЭКОВАСТ ООО"/>
    <n v="15400"/>
    <n v="13960"/>
    <n v="1440"/>
    <s v="КГО"/>
    <s v="Петро-Васт ПКФ"/>
  </r>
  <r>
    <x v="2"/>
    <x v="11"/>
    <s v="ЭКО ЛЭНД ООО"/>
    <s v="Площадка Парнас"/>
    <s v="ЭКОВАСТ ООО"/>
    <n v="20920"/>
    <n v="13100"/>
    <n v="7820"/>
    <s v="ТБО"/>
    <s v="ШАТЦ ООО"/>
  </r>
  <r>
    <x v="2"/>
    <x v="42"/>
    <s v="ЭКО ЛЭНД ООО"/>
    <s v="Площадка Парнас"/>
    <s v="ЭКОВАСТ ООО"/>
    <n v="14800"/>
    <n v="12900"/>
    <n v="1900"/>
    <s v="КГО"/>
    <s v="Петро-Васт ПКФ"/>
  </r>
  <r>
    <x v="2"/>
    <x v="18"/>
    <s v="ЭКО ЛЭНД ООО"/>
    <s v="Площадка Парнас"/>
    <s v="ЭКОВАСТ ООО"/>
    <n v="15740"/>
    <n v="14180"/>
    <n v="1560"/>
    <s v="КГО"/>
    <s v="Петро-Васт ПКФ"/>
  </r>
  <r>
    <x v="2"/>
    <x v="26"/>
    <s v="ЭКО ЛЭНД ООО"/>
    <s v="Площадка Парнас"/>
    <s v="ЭКОВАСТ ООО"/>
    <n v="12460"/>
    <n v="11240"/>
    <n v="1220"/>
    <s v="КГО"/>
    <s v="ШАТЦ ООО"/>
  </r>
  <r>
    <x v="2"/>
    <x v="30"/>
    <s v="ЭКО ЛЭНД ООО"/>
    <s v="Площадка Парнас"/>
    <s v="ЭКОВАСТ ООО"/>
    <n v="13700"/>
    <n v="10140"/>
    <n v="3560"/>
    <s v="ТБО"/>
    <s v="Паркола"/>
  </r>
  <r>
    <x v="2"/>
    <x v="13"/>
    <s v="ЭКО ЛЭНД ООО"/>
    <s v="Площадка Парнас"/>
    <s v="ЭКОВАСТ ООО"/>
    <n v="22900"/>
    <n v="15900"/>
    <n v="7000"/>
    <s v="ТБО"/>
    <s v="Петро-Васт ПКФ"/>
  </r>
  <r>
    <x v="2"/>
    <x v="16"/>
    <s v="ЭкоВаст ООО"/>
    <s v="Площадка Парнас"/>
    <s v="ЭКОВАСТ ООО"/>
    <n v="23740"/>
    <n v="15540"/>
    <n v="8200"/>
    <s v="ТБО"/>
    <s v="Петро-Васт ПКФ"/>
  </r>
  <r>
    <x v="2"/>
    <x v="24"/>
    <s v="ЭкоВаст ООО"/>
    <s v="Площадка Парнас"/>
    <s v="ЭКОВАСТ ООО"/>
    <n v="29420"/>
    <n v="15500"/>
    <n v="13920"/>
    <s v="ТБО"/>
    <s v="Петро-Васт ПКФ"/>
  </r>
  <r>
    <x v="2"/>
    <x v="14"/>
    <s v="ЭКО ЛЭНД ООО"/>
    <s v="Площадка Парнас"/>
    <s v="ЭКОВАСТ ООО"/>
    <n v="17180"/>
    <n v="11660"/>
    <n v="5520"/>
    <s v="ТБО"/>
    <s v="Петро-Васт ПКФ"/>
  </r>
  <r>
    <x v="2"/>
    <x v="26"/>
    <s v="ЭКО ЛЭНД ООО"/>
    <s v="Площадка Парнас"/>
    <s v="ЭКОВАСТ ООО"/>
    <n v="13300"/>
    <n v="11420"/>
    <n v="1880"/>
    <s v="КГО"/>
    <s v="ШАТЦ ООО"/>
  </r>
  <r>
    <x v="2"/>
    <x v="32"/>
    <s v="ЭкоВаст ООО"/>
    <s v="Площадка Парнас"/>
    <s v="ЭКОВАСТ ООО"/>
    <n v="22700"/>
    <n v="15500"/>
    <n v="7200"/>
    <s v="ТБО"/>
    <s v="Петро-Васт ПКФ"/>
  </r>
  <r>
    <x v="2"/>
    <x v="26"/>
    <s v="ЭКО ЛЭНД ООО"/>
    <s v="Площадка Парнас"/>
    <s v="ЭКОВАСТ ООО"/>
    <n v="12460"/>
    <n v="11380"/>
    <n v="1080"/>
    <s v="КГО"/>
    <s v="ШАТЦ ООО"/>
  </r>
  <r>
    <x v="2"/>
    <x v="26"/>
    <s v="ЭКО ЛЭНД ООО"/>
    <s v="Площадка Парнас"/>
    <s v="ЭКОВАСТ ООО"/>
    <n v="12080"/>
    <n v="11340"/>
    <n v="740"/>
    <s v="КГО"/>
    <s v="ШАТЦ ООО"/>
  </r>
  <r>
    <x v="2"/>
    <x v="26"/>
    <s v="ЭКО ЛЭНД ООО"/>
    <s v="Площадка Парнас"/>
    <s v="ЭКОВАСТ ООО"/>
    <n v="12740"/>
    <n v="11380"/>
    <n v="1360"/>
    <s v="КГО"/>
    <s v="ШАТЦ ООО"/>
  </r>
  <r>
    <x v="2"/>
    <x v="31"/>
    <s v="ЭкоВаст ООО"/>
    <s v="Площадка Парнас"/>
    <s v="ЭКОВАСТ ООО"/>
    <n v="24660"/>
    <n v="16060"/>
    <n v="8600"/>
    <s v="ТБО"/>
    <s v="Петро-Васт ПКФ"/>
  </r>
  <r>
    <x v="2"/>
    <x v="26"/>
    <s v="ЭКО ЛЭНД ООО"/>
    <s v="Площадка Парнас"/>
    <s v="ЭКОВАСТ ООО"/>
    <n v="12180"/>
    <n v="11340"/>
    <n v="840"/>
    <s v="КГО"/>
    <s v="ШАТЦ ООО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7">
  <r>
    <x v="0"/>
    <s v="21:13"/>
    <s v="ПетроВаст"/>
    <x v="0"/>
    <n v="19640"/>
    <n v="70"/>
    <s v="Расэм_Парнас_Выборгский_ЭЛэнд"/>
  </r>
  <r>
    <x v="0"/>
    <s v="13:45"/>
    <s v="ПетроВаст"/>
    <x v="0"/>
    <n v="22460"/>
    <n v="70"/>
    <s v="Расэм_Парнас_Выборгский_ЭЛэнд"/>
  </r>
  <r>
    <x v="0"/>
    <s v="18:48"/>
    <s v="АЛЬЯНС СЕРВИС ООО"/>
    <x v="1"/>
    <n v="18520"/>
    <n v="70"/>
    <s v="Расэм_Парнас_Выборгский_ЭЛэнд"/>
  </r>
  <r>
    <x v="0"/>
    <s v="12:51"/>
    <s v="АЛЬЯНС СЕРВИС ООО"/>
    <x v="1"/>
    <n v="29500"/>
    <n v="70"/>
    <s v="Расэм_Парнас_Выборгский_ЭЛэнд"/>
  </r>
  <r>
    <x v="0"/>
    <s v="19:15"/>
    <s v="АЛЬЯНС СЕРВИС ООО"/>
    <x v="2"/>
    <n v="21660"/>
    <n v="70"/>
    <s v="Расэм_Парнас_Выборгский_ЭЛэнд"/>
  </r>
  <r>
    <x v="0"/>
    <s v="12:56"/>
    <s v="АЛЬЯНС СЕРВИС ООО"/>
    <x v="2"/>
    <n v="30640"/>
    <n v="70"/>
    <s v="Расэм_Парнас_Выборгский_ЭЛэнд"/>
  </r>
  <r>
    <x v="0"/>
    <s v="06:50"/>
    <s v="ВЕКТОР ООО ИНН 7804665865"/>
    <x v="3"/>
    <n v="21960"/>
    <n v="70"/>
    <s v="Расэм_Парнас_Выборгский_ЭЛэнд"/>
  </r>
  <r>
    <x v="0"/>
    <s v="12:17"/>
    <s v="ВЕКТОР ООО ИНН 7804665865"/>
    <x v="3"/>
    <n v="23180"/>
    <n v="70"/>
    <s v="Расэм_Парнас_Выборгский_ЭЛэнд"/>
  </r>
  <r>
    <x v="0"/>
    <s v="15:28"/>
    <s v="ПетроВаст"/>
    <x v="4"/>
    <n v="21980"/>
    <n v="70"/>
    <s v="Расэм_Парнас_Курортный_ЭВаст"/>
  </r>
  <r>
    <x v="0"/>
    <s v="09:00"/>
    <s v="ПетроВаст"/>
    <x v="4"/>
    <n v="24780"/>
    <n v="70"/>
    <s v="Расэм_Парнас_Курортный_ЭВаст"/>
  </r>
  <r>
    <x v="0"/>
    <s v="08:19"/>
    <s v="ПетроВаст"/>
    <x v="0"/>
    <n v="27160"/>
    <n v="70"/>
    <s v="Расэм_Парнас_Курортный_ЭВаст"/>
  </r>
  <r>
    <x v="1"/>
    <s v="08:46"/>
    <s v="ПетроВаст"/>
    <x v="0"/>
    <n v="19760"/>
    <n v="70"/>
    <s v="Расэм_Парнас_Выборгский_ЭЛэнд"/>
  </r>
  <r>
    <x v="1"/>
    <s v="21:27"/>
    <s v="ПетроВаст"/>
    <x v="0"/>
    <n v="22560"/>
    <n v="70"/>
    <s v="Расэм_Парнас_Выборгский_ЭЛэнд"/>
  </r>
  <r>
    <x v="1"/>
    <s v="14:38"/>
    <s v="ПетроВаст"/>
    <x v="0"/>
    <n v="23680"/>
    <n v="70"/>
    <s v="Расэм_Парнас_Выборгский_ЭЛэнд"/>
  </r>
  <r>
    <x v="1"/>
    <s v="15:04"/>
    <s v="ПетроВаст"/>
    <x v="5"/>
    <n v="21500"/>
    <n v="70"/>
    <s v="Расэм_Парнас_Выборгский_ЭЛэнд"/>
  </r>
  <r>
    <x v="1"/>
    <s v="19:46"/>
    <s v="ПетроВаст"/>
    <x v="5"/>
    <n v="22220"/>
    <n v="70"/>
    <s v="Расэм_Парнас_Выборгский_ЭЛэнд"/>
  </r>
  <r>
    <x v="1"/>
    <s v="08:48"/>
    <s v="ПетроВаст"/>
    <x v="5"/>
    <n v="23540"/>
    <n v="70"/>
    <s v="Расэм_Парнас_Выборгский_ЭЛэнд"/>
  </r>
  <r>
    <x v="1"/>
    <s v="15:23"/>
    <s v="КС-РЕСУРС ООО"/>
    <x v="6"/>
    <n v="22440"/>
    <n v="62"/>
    <s v="Расэм_Парнас_Выборгский_ЭЛэнд"/>
  </r>
  <r>
    <x v="1"/>
    <s v="20:57"/>
    <s v="КС-РЕСУРС ООО"/>
    <x v="6"/>
    <n v="24600"/>
    <n v="62"/>
    <s v="Расэм_Парнас_Выборгский_ЭЛэнд"/>
  </r>
  <r>
    <x v="1"/>
    <s v="09:46"/>
    <s v="АЛЬЯНС СЕРВИС ООО"/>
    <x v="1"/>
    <n v="26120"/>
    <n v="70"/>
    <s v="Расэм_Парнас_Выборгский_ЭЛэнд"/>
  </r>
  <r>
    <x v="1"/>
    <s v="17:12"/>
    <s v="АЛЬЯНС СЕРВИС ООО"/>
    <x v="1"/>
    <n v="29160"/>
    <n v="70"/>
    <s v="Расэм_Парнас_Выборгский_ЭЛэнд"/>
  </r>
  <r>
    <x v="1"/>
    <s v="17:02"/>
    <s v="АЛЬЯНС СЕРВИС ООО"/>
    <x v="2"/>
    <n v="21340"/>
    <n v="70"/>
    <s v="Расэм_Парнас_Выборгский_ЭЛэнд"/>
  </r>
  <r>
    <x v="2"/>
    <s v="  :  "/>
    <s v="ПетроВаст"/>
    <x v="5"/>
    <n v="19480"/>
    <n v="70"/>
    <s v="Лепсари_Парнас_Выборгский_ЭЛэнд"/>
  </r>
  <r>
    <x v="2"/>
    <s v="01:50"/>
    <s v="ПетроВаст"/>
    <x v="0"/>
    <n v="22640"/>
    <n v="70"/>
    <s v="Лепсари_Парнас_Выборгский_ЭЛэнд"/>
  </r>
  <r>
    <x v="2"/>
    <s v="09:30"/>
    <s v="ПетроВаст"/>
    <x v="5"/>
    <n v="20740"/>
    <n v="70"/>
    <s v="Расэм_Парнас_Выборгский_ЭЛэнд"/>
  </r>
  <r>
    <x v="2"/>
    <s v="17:50"/>
    <s v="ПетроВаст"/>
    <x v="5"/>
    <n v="21480"/>
    <n v="70"/>
    <s v="Расэм_Парнас_Выборгский_ЭЛэнд"/>
  </r>
  <r>
    <x v="2"/>
    <s v="18:56"/>
    <s v="ПетроВаст"/>
    <x v="0"/>
    <n v="19220"/>
    <n v="70"/>
    <s v="Расэм_Парнас_Выборгский_ЭЛэнд"/>
  </r>
  <r>
    <x v="2"/>
    <s v="12:16"/>
    <s v="ПетроВаст"/>
    <x v="0"/>
    <n v="21340"/>
    <n v="70"/>
    <s v="Расэм_Парнас_Выборгский_ЭЛэнд"/>
  </r>
  <r>
    <x v="2"/>
    <m/>
    <s v="ПетроВаст"/>
    <x v="4"/>
    <n v="22260"/>
    <n v="70"/>
    <s v="Расэм_Парнас_Выборгский_ЭЛэнд"/>
  </r>
  <r>
    <x v="2"/>
    <s v="14:34"/>
    <s v="ВЕКТОР ООО ИНН 7804665865"/>
    <x v="7"/>
    <n v="21880"/>
    <n v="70"/>
    <s v="Расэм_Парнас_Выборгский_ЭЛэнд"/>
  </r>
  <r>
    <x v="2"/>
    <s v="07:40"/>
    <s v="ВЕКТОР ООО ИНН 7804665865"/>
    <x v="7"/>
    <n v="21900"/>
    <n v="70"/>
    <s v="Расэм_Парнас_Выборгский_ЭЛэнд"/>
  </r>
  <r>
    <x v="2"/>
    <s v="14:34"/>
    <s v="КС-РЕСУРС ООО"/>
    <x v="6"/>
    <n v="21880"/>
    <n v="62"/>
    <s v="Расэм_Парнас_Выборгский_ЭЛэнд"/>
  </r>
  <r>
    <x v="2"/>
    <s v="07:40"/>
    <s v="КС-РЕСУРС ООО"/>
    <x v="6"/>
    <n v="21900"/>
    <n v="62"/>
    <s v="Расэм_Парнас_Выборгский_ЭЛэнд"/>
  </r>
  <r>
    <x v="2"/>
    <s v="16:42"/>
    <s v="АЛЬЯНС СЕРВИС ООО"/>
    <x v="1"/>
    <n v="20100"/>
    <n v="70"/>
    <s v="Расэм_Парнас_Выборгский_ЭЛэнд"/>
  </r>
  <r>
    <x v="2"/>
    <s v="10:02"/>
    <s v="АЛЬЯНС СЕРВИС ООО"/>
    <x v="1"/>
    <n v="26220"/>
    <n v="70"/>
    <s v="Расэм_Парнас_Выборгский_ЭЛэнд"/>
  </r>
  <r>
    <x v="2"/>
    <s v="10:51"/>
    <s v="АЛЬЯНС СЕРВИС ООО"/>
    <x v="8"/>
    <n v="19960"/>
    <n v="70"/>
    <s v="Расэм_Парнас_Выборгский_ЭЛэнд"/>
  </r>
  <r>
    <x v="2"/>
    <s v="17:18"/>
    <s v="АЛЬЯНС СЕРВИС ООО"/>
    <x v="8"/>
    <n v="21360"/>
    <n v="70"/>
    <s v="Расэм_Парнас_Выборгский_ЭЛэнд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8DB7A-4095-42A1-A530-3D6B9B6C7E3C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3:B15" firstHeaderRow="1" firstDataRow="1" firstDataCol="1"/>
  <pivotFields count="10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Номер авто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F5EC2-770F-4625-A2DC-FF5064F0D7B7}" name="Сводная таблица4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3:B14" firstHeaderRow="1" firstDataRow="1" firstDataCol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Количество по полю ТС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омер_авто" xr10:uid="{00000000-0013-0000-FFFF-FFFF01000000}" sourceName="Номер авто">
  <data>
    <tabular pivotCacheId="1">
      <items count="43">
        <i x="39"/>
        <i x="8"/>
        <i x="13"/>
        <i x="15"/>
        <i x="19"/>
        <i x="14"/>
        <i x="16"/>
        <i x="35"/>
        <i x="2"/>
        <i x="34"/>
        <i x="28"/>
        <i x="37"/>
        <i x="30"/>
        <i x="4"/>
        <i x="21"/>
        <i x="42"/>
        <i x="31"/>
        <i x="18"/>
        <i x="9"/>
        <i x="0"/>
        <i x="36"/>
        <i x="7"/>
        <i x="1"/>
        <i x="26"/>
        <i x="3"/>
        <i x="20"/>
        <i x="11"/>
        <i x="17"/>
        <i x="22"/>
        <i x="10"/>
        <i x="24"/>
        <i x="40"/>
        <i x="5"/>
        <i x="6"/>
        <i x="41"/>
        <i x="25" s="1"/>
        <i x="33" s="1"/>
        <i x="29" s="1"/>
        <i x="32" s="1"/>
        <i x="23" s="1"/>
        <i x="12" s="1"/>
        <i x="27" s="1"/>
        <i x="3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С" xr10:uid="{00000000-0013-0000-FFFF-FFFF02000000}" sourceName="ТС">
  <data>
    <tabular pivotCacheId="2">
      <items count="9">
        <i x="0" s="1"/>
        <i x="5" s="1"/>
        <i x="2" s="1"/>
        <i x="7" s="1"/>
        <i x="3" s="1"/>
        <i x="6" s="1"/>
        <i x="4" s="1"/>
        <i x="1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Номер авто" xr10:uid="{00000000-0014-0000-FFFF-FFFF01000000}" cache="Срез_Номер_авто" caption="Номер авто" startItem="19" rowHeight="241300"/>
  <slicer name="ТС" xr10:uid="{00000000-0014-0000-FFFF-FFFF02000000}" cache="Срез_ТС" caption="ТС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3"/>
  <sheetViews>
    <sheetView topLeftCell="A13" workbookViewId="0">
      <selection activeCell="K19" sqref="K19"/>
    </sheetView>
  </sheetViews>
  <sheetFormatPr defaultRowHeight="14.4" x14ac:dyDescent="0.3"/>
  <cols>
    <col min="1" max="1" width="39.88671875" bestFit="1" customWidth="1"/>
    <col min="3" max="3" width="9" bestFit="1" customWidth="1"/>
  </cols>
  <sheetData>
    <row r="1" spans="1:11" ht="21" x14ac:dyDescent="0.4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</row>
    <row r="2" spans="1:11" x14ac:dyDescent="0.3">
      <c r="A2" s="73" t="s">
        <v>1</v>
      </c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1"/>
    </row>
    <row r="3" spans="1:11" ht="72" x14ac:dyDescent="0.3">
      <c r="A3" s="73"/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 x14ac:dyDescent="0.3">
      <c r="A4" s="4">
        <v>1</v>
      </c>
      <c r="B4" s="4">
        <v>2</v>
      </c>
      <c r="C4" s="5">
        <v>3</v>
      </c>
      <c r="D4" s="6">
        <v>4</v>
      </c>
      <c r="E4" s="6">
        <v>5</v>
      </c>
      <c r="F4" s="7">
        <v>6</v>
      </c>
      <c r="G4" s="4">
        <v>7</v>
      </c>
      <c r="H4" s="4">
        <v>8</v>
      </c>
      <c r="I4" s="4">
        <v>9</v>
      </c>
      <c r="J4" s="8">
        <v>10</v>
      </c>
      <c r="K4" s="8">
        <v>11</v>
      </c>
    </row>
    <row r="5" spans="1:11" x14ac:dyDescent="0.3">
      <c r="A5" s="9">
        <v>45382</v>
      </c>
      <c r="B5" s="10" t="s">
        <v>12</v>
      </c>
      <c r="C5" s="11">
        <v>261.86</v>
      </c>
      <c r="D5" s="12">
        <v>66</v>
      </c>
      <c r="E5" s="13">
        <v>3.9675757575757578</v>
      </c>
      <c r="F5" s="14">
        <v>291.33999999999997</v>
      </c>
      <c r="G5" s="15">
        <v>11</v>
      </c>
      <c r="H5" s="16">
        <v>26.485454545454544</v>
      </c>
      <c r="I5" s="16">
        <v>-29.479999999999961</v>
      </c>
      <c r="J5" s="17">
        <v>276.23100000000062</v>
      </c>
      <c r="K5" s="42">
        <v>100</v>
      </c>
    </row>
    <row r="6" spans="1:11" x14ac:dyDescent="0.3">
      <c r="A6" s="9">
        <v>45413</v>
      </c>
      <c r="B6" s="18" t="s">
        <v>12</v>
      </c>
      <c r="C6" s="43">
        <f>'Сводная Ввоз'!B2</f>
        <v>119.36</v>
      </c>
      <c r="D6" s="19">
        <f>'Кол-во рейсов ввоз'!C4</f>
        <v>61</v>
      </c>
      <c r="E6" s="20">
        <f>C6/D6</f>
        <v>1.9567213114754098</v>
      </c>
      <c r="F6" s="21">
        <f>'Сводная Вывоз'!B2</f>
        <v>266.61</v>
      </c>
      <c r="G6" s="22">
        <f>'Кол-во рейсов вывоз'!C4</f>
        <v>5</v>
      </c>
      <c r="H6" s="23">
        <f>F6/G6</f>
        <v>53.322000000000003</v>
      </c>
      <c r="I6" s="23">
        <f>C6-F6</f>
        <v>-147.25</v>
      </c>
      <c r="J6" s="17">
        <f>J5+C6-F6</f>
        <v>128.98100000000062</v>
      </c>
      <c r="K6" s="24">
        <f>K5+C6-F6</f>
        <v>-47.25</v>
      </c>
    </row>
    <row r="7" spans="1:11" x14ac:dyDescent="0.3">
      <c r="A7" s="9">
        <v>45414</v>
      </c>
      <c r="B7" s="18" t="s">
        <v>12</v>
      </c>
      <c r="C7" s="43">
        <f>'Сводная Ввоз'!B3</f>
        <v>157.58000000000001</v>
      </c>
      <c r="D7" s="19">
        <f>'Кол-во рейсов ввоз'!C5</f>
        <v>36</v>
      </c>
      <c r="E7" s="20">
        <f t="shared" ref="E7:E33" si="0">C7/D7</f>
        <v>4.3772222222222226</v>
      </c>
      <c r="F7" s="21">
        <f>'Сводная Вывоз'!B3</f>
        <v>267.77999999999997</v>
      </c>
      <c r="G7" s="22">
        <f>'Кол-во рейсов вывоз'!C5</f>
        <v>8</v>
      </c>
      <c r="H7" s="23">
        <f t="shared" ref="H7:H34" si="1">F7/G7</f>
        <v>33.472499999999997</v>
      </c>
      <c r="I7" s="23">
        <f t="shared" ref="I7:I34" si="2">C7-F7</f>
        <v>-110.19999999999996</v>
      </c>
      <c r="J7" s="17">
        <f t="shared" ref="J7:J34" si="3">J6+C7-F7</f>
        <v>18.781000000000631</v>
      </c>
      <c r="K7" s="24">
        <f t="shared" ref="K7:K36" si="4">K6+C7-F7</f>
        <v>-157.44999999999996</v>
      </c>
    </row>
    <row r="8" spans="1:11" x14ac:dyDescent="0.3">
      <c r="A8" s="9">
        <v>45415</v>
      </c>
      <c r="B8" s="18" t="s">
        <v>12</v>
      </c>
      <c r="C8" s="43">
        <f>'Сводная Ввоз'!B4</f>
        <v>135.08000000000001</v>
      </c>
      <c r="D8" s="19">
        <f>'Кол-во рейсов ввоз'!C6</f>
        <v>25</v>
      </c>
      <c r="E8" s="20">
        <f t="shared" si="0"/>
        <v>5.4032000000000009</v>
      </c>
      <c r="F8" s="21">
        <f>'Сводная Вывоз'!B4</f>
        <v>223.54</v>
      </c>
      <c r="G8" s="22">
        <f>'Кол-во рейсов вывоз'!C6</f>
        <v>1</v>
      </c>
      <c r="H8" s="23">
        <f t="shared" si="1"/>
        <v>223.54</v>
      </c>
      <c r="I8" s="23">
        <f t="shared" si="2"/>
        <v>-88.45999999999998</v>
      </c>
      <c r="J8" s="17">
        <f t="shared" si="3"/>
        <v>-69.678999999999348</v>
      </c>
      <c r="K8" s="24">
        <f t="shared" si="4"/>
        <v>-245.90999999999994</v>
      </c>
    </row>
    <row r="9" spans="1:11" x14ac:dyDescent="0.3">
      <c r="A9" s="9">
        <v>45416</v>
      </c>
      <c r="B9" s="18" t="s">
        <v>12</v>
      </c>
      <c r="C9" s="43">
        <f>'Сводная Ввоз'!B5</f>
        <v>142.91999999999999</v>
      </c>
      <c r="D9" s="19">
        <f>'Кол-во рейсов ввоз'!C7</f>
        <v>72</v>
      </c>
      <c r="E9" s="20">
        <f t="shared" si="0"/>
        <v>1.9849999999999999</v>
      </c>
      <c r="F9" s="21">
        <f>'Сводная Вывоз'!B5</f>
        <v>106.1</v>
      </c>
      <c r="G9" s="22">
        <v>0</v>
      </c>
      <c r="H9" s="23">
        <v>0</v>
      </c>
      <c r="I9" s="23">
        <v>0</v>
      </c>
      <c r="J9" s="17">
        <v>0</v>
      </c>
      <c r="K9" s="24">
        <f t="shared" si="4"/>
        <v>-209.08999999999995</v>
      </c>
    </row>
    <row r="10" spans="1:11" x14ac:dyDescent="0.3">
      <c r="A10" s="9">
        <v>45417</v>
      </c>
      <c r="B10" s="18" t="s">
        <v>12</v>
      </c>
      <c r="C10" s="43">
        <f>'Сводная Ввоз'!B6</f>
        <v>82.26</v>
      </c>
      <c r="D10" s="19">
        <f>'Кол-во рейсов ввоз'!C8</f>
        <v>64</v>
      </c>
      <c r="E10" s="20">
        <f t="shared" si="0"/>
        <v>1.2853125000000001</v>
      </c>
      <c r="F10" s="21">
        <f>'Сводная Вывоз'!B6</f>
        <v>26.08</v>
      </c>
      <c r="G10" s="22">
        <f>'Кол-во рейсов вывоз'!C7</f>
        <v>2</v>
      </c>
      <c r="H10" s="23">
        <f t="shared" si="1"/>
        <v>13.04</v>
      </c>
      <c r="I10" s="23">
        <f t="shared" si="2"/>
        <v>56.180000000000007</v>
      </c>
      <c r="J10" s="17">
        <f t="shared" si="3"/>
        <v>56.180000000000007</v>
      </c>
      <c r="K10" s="24">
        <f t="shared" si="4"/>
        <v>-152.90999999999994</v>
      </c>
    </row>
    <row r="11" spans="1:11" x14ac:dyDescent="0.3">
      <c r="A11" s="9">
        <v>45418</v>
      </c>
      <c r="B11" s="18" t="s">
        <v>12</v>
      </c>
      <c r="C11" s="43">
        <f>'Сводная Ввоз'!B7</f>
        <v>177.72</v>
      </c>
      <c r="D11" s="19">
        <f>'Кол-во рейсов ввоз'!C9</f>
        <v>56</v>
      </c>
      <c r="E11" s="20">
        <f t="shared" si="0"/>
        <v>3.1735714285714285</v>
      </c>
      <c r="F11" s="21">
        <f>'Сводная Вывоз'!B7</f>
        <v>107.9</v>
      </c>
      <c r="G11" s="22">
        <f>'Кол-во рейсов вывоз'!C8</f>
        <v>6</v>
      </c>
      <c r="H11" s="23">
        <f t="shared" si="1"/>
        <v>17.983333333333334</v>
      </c>
      <c r="I11" s="23">
        <f t="shared" si="2"/>
        <v>69.819999999999993</v>
      </c>
      <c r="J11" s="17">
        <f t="shared" si="3"/>
        <v>126</v>
      </c>
      <c r="K11" s="24">
        <f t="shared" si="4"/>
        <v>-83.089999999999947</v>
      </c>
    </row>
    <row r="12" spans="1:11" x14ac:dyDescent="0.3">
      <c r="A12" s="9">
        <v>45419</v>
      </c>
      <c r="B12" s="18" t="s">
        <v>12</v>
      </c>
      <c r="C12" s="43">
        <f>'Сводная Ввоз'!B8</f>
        <v>153.41999999999999</v>
      </c>
      <c r="D12" s="19">
        <f>'Кол-во рейсов ввоз'!C10</f>
        <v>46</v>
      </c>
      <c r="E12" s="20">
        <f t="shared" si="0"/>
        <v>3.3352173913043477</v>
      </c>
      <c r="F12" s="21">
        <f>'Сводная Вывоз'!B8</f>
        <v>123.02</v>
      </c>
      <c r="G12" s="22">
        <f>'Кол-во рейсов вывоз'!C9</f>
        <v>6</v>
      </c>
      <c r="H12" s="23">
        <f t="shared" si="1"/>
        <v>20.503333333333334</v>
      </c>
      <c r="I12" s="23">
        <f t="shared" si="2"/>
        <v>30.399999999999991</v>
      </c>
      <c r="J12" s="17">
        <f t="shared" si="3"/>
        <v>156.39999999999998</v>
      </c>
      <c r="K12" s="24">
        <f t="shared" si="4"/>
        <v>-52.689999999999955</v>
      </c>
    </row>
    <row r="13" spans="1:11" x14ac:dyDescent="0.3">
      <c r="A13" s="9">
        <v>45420</v>
      </c>
      <c r="B13" s="18" t="s">
        <v>12</v>
      </c>
      <c r="C13" s="43">
        <f>'Сводная Ввоз'!B9</f>
        <v>175.4</v>
      </c>
      <c r="D13" s="19">
        <f>'Кол-во рейсов ввоз'!C11</f>
        <v>38</v>
      </c>
      <c r="E13" s="20">
        <f t="shared" si="0"/>
        <v>4.6157894736842104</v>
      </c>
      <c r="F13" s="21">
        <f>'Сводная Вывоз'!B9</f>
        <v>150.06</v>
      </c>
      <c r="G13" s="22">
        <f>'Кол-во рейсов вывоз'!C10</f>
        <v>4</v>
      </c>
      <c r="H13" s="23">
        <f t="shared" si="1"/>
        <v>37.515000000000001</v>
      </c>
      <c r="I13" s="23">
        <f t="shared" si="2"/>
        <v>25.340000000000003</v>
      </c>
      <c r="J13" s="17">
        <f t="shared" si="3"/>
        <v>181.73999999999995</v>
      </c>
      <c r="K13" s="24">
        <f t="shared" si="4"/>
        <v>-27.349999999999952</v>
      </c>
    </row>
    <row r="14" spans="1:11" x14ac:dyDescent="0.3">
      <c r="A14" s="9">
        <v>45421</v>
      </c>
      <c r="B14" s="18" t="s">
        <v>12</v>
      </c>
      <c r="C14" s="43">
        <f>'Сводная Ввоз'!B10</f>
        <v>79.400000000000006</v>
      </c>
      <c r="D14" s="19">
        <f>'Кол-во рейсов ввоз'!C12</f>
        <v>44</v>
      </c>
      <c r="E14" s="20">
        <f t="shared" si="0"/>
        <v>1.8045454545454547</v>
      </c>
      <c r="F14" s="21">
        <f>'Сводная Вывоз'!B10</f>
        <v>76.02</v>
      </c>
      <c r="G14" s="22">
        <f>'Кол-во рейсов вывоз'!C11</f>
        <v>2</v>
      </c>
      <c r="H14" s="23">
        <f t="shared" si="1"/>
        <v>38.01</v>
      </c>
      <c r="I14" s="23">
        <f>C14-F14</f>
        <v>3.3800000000000097</v>
      </c>
      <c r="J14" s="17">
        <f t="shared" si="3"/>
        <v>185.12</v>
      </c>
      <c r="K14" s="24">
        <f t="shared" si="4"/>
        <v>-23.969999999999942</v>
      </c>
    </row>
    <row r="15" spans="1:11" x14ac:dyDescent="0.3">
      <c r="A15" s="9">
        <v>45422</v>
      </c>
      <c r="B15" s="18" t="s">
        <v>12</v>
      </c>
      <c r="C15" s="43">
        <f>'Сводная Ввоз'!B11</f>
        <v>117.5</v>
      </c>
      <c r="D15" s="19">
        <f>'Кол-во рейсов ввоз'!C13</f>
        <v>31</v>
      </c>
      <c r="E15" s="20">
        <f t="shared" si="0"/>
        <v>3.7903225806451615</v>
      </c>
      <c r="F15" s="21">
        <f>'Сводная Вывоз'!B11</f>
        <v>133.97999999999999</v>
      </c>
      <c r="G15" s="22">
        <f>'Кол-во рейсов вывоз'!C12</f>
        <v>3</v>
      </c>
      <c r="H15" s="23">
        <f>F15/G15</f>
        <v>44.66</v>
      </c>
      <c r="I15" s="23">
        <f t="shared" si="2"/>
        <v>-16.47999999999999</v>
      </c>
      <c r="J15" s="17">
        <f t="shared" si="3"/>
        <v>168.64000000000001</v>
      </c>
      <c r="K15" s="24">
        <f t="shared" si="4"/>
        <v>-40.449999999999932</v>
      </c>
    </row>
    <row r="16" spans="1:11" x14ac:dyDescent="0.3">
      <c r="A16" s="9">
        <v>45423</v>
      </c>
      <c r="B16" s="18" t="s">
        <v>12</v>
      </c>
      <c r="C16" s="43">
        <f>'Сводная Ввоз'!B12</f>
        <v>74.400000000000006</v>
      </c>
      <c r="D16" s="19">
        <f>'Кол-во рейсов ввоз'!C14</f>
        <v>73</v>
      </c>
      <c r="E16" s="20">
        <f t="shared" si="0"/>
        <v>1.0191780821917809</v>
      </c>
      <c r="F16" s="21">
        <f>'Сводная Вывоз'!B12</f>
        <v>88.32</v>
      </c>
      <c r="G16" s="22">
        <f>'Кол-во рейсов вывоз'!C13</f>
        <v>6</v>
      </c>
      <c r="H16" s="23">
        <f t="shared" si="1"/>
        <v>14.719999999999999</v>
      </c>
      <c r="I16" s="23">
        <f t="shared" si="2"/>
        <v>-13.919999999999987</v>
      </c>
      <c r="J16" s="17">
        <f t="shared" si="3"/>
        <v>154.72000000000003</v>
      </c>
      <c r="K16" s="24">
        <f t="shared" si="4"/>
        <v>-54.369999999999919</v>
      </c>
    </row>
    <row r="17" spans="1:11" x14ac:dyDescent="0.3">
      <c r="A17" s="9">
        <v>45424</v>
      </c>
      <c r="B17" s="18" t="s">
        <v>12</v>
      </c>
      <c r="C17" s="43">
        <f>'Сводная Ввоз'!B13</f>
        <v>52.06</v>
      </c>
      <c r="D17" s="19">
        <f>'Кол-во рейсов ввоз'!C15</f>
        <v>0</v>
      </c>
      <c r="E17" s="20" t="e">
        <f t="shared" si="0"/>
        <v>#DIV/0!</v>
      </c>
      <c r="F17" s="21">
        <f>'Сводная Вывоз'!B13</f>
        <v>120.43</v>
      </c>
      <c r="G17" s="22">
        <f>'Кол-во рейсов вывоз'!C14</f>
        <v>0</v>
      </c>
      <c r="H17" s="23" t="e">
        <f t="shared" si="1"/>
        <v>#DIV/0!</v>
      </c>
      <c r="I17" s="23">
        <f t="shared" si="2"/>
        <v>-68.37</v>
      </c>
      <c r="J17" s="17">
        <f t="shared" si="3"/>
        <v>86.350000000000023</v>
      </c>
      <c r="K17" s="24">
        <f>K16+C17-F17</f>
        <v>-122.73999999999992</v>
      </c>
    </row>
    <row r="18" spans="1:11" x14ac:dyDescent="0.3">
      <c r="A18" s="9">
        <v>45425</v>
      </c>
      <c r="B18" s="18" t="s">
        <v>12</v>
      </c>
      <c r="C18" s="43">
        <f>'Сводная Ввоз'!B14</f>
        <v>209.02</v>
      </c>
      <c r="D18" s="19">
        <f>'Кол-во рейсов ввоз'!C16</f>
        <v>0</v>
      </c>
      <c r="E18" s="20" t="e">
        <f t="shared" si="0"/>
        <v>#DIV/0!</v>
      </c>
      <c r="F18" s="21">
        <f>'Сводная Вывоз'!B14</f>
        <v>76.36</v>
      </c>
      <c r="G18" s="22">
        <f>'Кол-во рейсов вывоз'!C15</f>
        <v>0</v>
      </c>
      <c r="H18" s="23" t="e">
        <f t="shared" si="1"/>
        <v>#DIV/0!</v>
      </c>
      <c r="I18" s="23">
        <f t="shared" si="2"/>
        <v>132.66000000000003</v>
      </c>
      <c r="J18" s="17">
        <f t="shared" si="3"/>
        <v>219.01</v>
      </c>
      <c r="K18" s="24">
        <f t="shared" si="4"/>
        <v>9.920000000000087</v>
      </c>
    </row>
    <row r="19" spans="1:11" x14ac:dyDescent="0.3">
      <c r="A19" s="9">
        <v>45426</v>
      </c>
      <c r="B19" s="18" t="s">
        <v>12</v>
      </c>
      <c r="C19" s="43">
        <f>'Сводная Ввоз'!B15</f>
        <v>188.96</v>
      </c>
      <c r="D19" s="19">
        <f>'Кол-во рейсов ввоз'!C17</f>
        <v>0</v>
      </c>
      <c r="E19" s="20" t="e">
        <f t="shared" si="0"/>
        <v>#DIV/0!</v>
      </c>
      <c r="F19" s="21">
        <f>'Сводная Вывоз'!B15</f>
        <v>76.94</v>
      </c>
      <c r="G19" s="22">
        <f>'Кол-во рейсов вывоз'!C16</f>
        <v>0</v>
      </c>
      <c r="H19" s="23" t="e">
        <f t="shared" si="1"/>
        <v>#DIV/0!</v>
      </c>
      <c r="I19" s="23">
        <f t="shared" si="2"/>
        <v>112.02000000000001</v>
      </c>
      <c r="J19" s="17">
        <f t="shared" si="3"/>
        <v>331.03000000000003</v>
      </c>
      <c r="K19" s="24">
        <f t="shared" si="4"/>
        <v>121.94000000000011</v>
      </c>
    </row>
    <row r="20" spans="1:11" x14ac:dyDescent="0.3">
      <c r="A20" s="9">
        <v>45427</v>
      </c>
      <c r="B20" s="18" t="s">
        <v>12</v>
      </c>
      <c r="C20" s="43">
        <f>'Сводная Ввоз'!B16</f>
        <v>0</v>
      </c>
      <c r="D20" s="19">
        <f>'Кол-во рейсов ввоз'!C18</f>
        <v>0</v>
      </c>
      <c r="E20" s="20" t="e">
        <f t="shared" si="0"/>
        <v>#DIV/0!</v>
      </c>
      <c r="F20" s="21">
        <f>'Сводная Вывоз'!B16</f>
        <v>0</v>
      </c>
      <c r="G20" s="22">
        <f>'Кол-во рейсов вывоз'!C17</f>
        <v>0</v>
      </c>
      <c r="H20" s="23" t="e">
        <f t="shared" si="1"/>
        <v>#DIV/0!</v>
      </c>
      <c r="I20" s="23">
        <f t="shared" si="2"/>
        <v>0</v>
      </c>
      <c r="J20" s="17">
        <f t="shared" si="3"/>
        <v>331.03000000000003</v>
      </c>
      <c r="K20" s="24">
        <f t="shared" si="4"/>
        <v>121.94000000000011</v>
      </c>
    </row>
    <row r="21" spans="1:11" x14ac:dyDescent="0.3">
      <c r="A21" s="9">
        <v>45428</v>
      </c>
      <c r="B21" s="18" t="s">
        <v>12</v>
      </c>
      <c r="C21" s="43">
        <f>'Сводная Ввоз'!B17</f>
        <v>0</v>
      </c>
      <c r="D21" s="19">
        <f>'Кол-во рейсов ввоз'!C19</f>
        <v>0</v>
      </c>
      <c r="E21" s="20" t="e">
        <f t="shared" si="0"/>
        <v>#DIV/0!</v>
      </c>
      <c r="F21" s="21">
        <f>'Сводная Вывоз'!B17</f>
        <v>0</v>
      </c>
      <c r="G21" s="22">
        <f>'Кол-во рейсов вывоз'!C18</f>
        <v>0</v>
      </c>
      <c r="H21" s="23" t="e">
        <f t="shared" si="1"/>
        <v>#DIV/0!</v>
      </c>
      <c r="I21" s="23">
        <f t="shared" si="2"/>
        <v>0</v>
      </c>
      <c r="J21" s="17">
        <f t="shared" si="3"/>
        <v>331.03000000000003</v>
      </c>
      <c r="K21" s="24">
        <f t="shared" si="4"/>
        <v>121.94000000000011</v>
      </c>
    </row>
    <row r="22" spans="1:11" x14ac:dyDescent="0.3">
      <c r="A22" s="9">
        <v>45429</v>
      </c>
      <c r="B22" s="18" t="s">
        <v>12</v>
      </c>
      <c r="C22" s="43">
        <f>'Сводная Ввоз'!B18</f>
        <v>0</v>
      </c>
      <c r="D22" s="19">
        <f>'Кол-во рейсов ввоз'!C20</f>
        <v>0</v>
      </c>
      <c r="E22" s="20" t="e">
        <f t="shared" si="0"/>
        <v>#DIV/0!</v>
      </c>
      <c r="F22" s="21">
        <f>'Сводная Вывоз'!B18</f>
        <v>0</v>
      </c>
      <c r="G22" s="22">
        <f>'Кол-во рейсов вывоз'!C19</f>
        <v>0</v>
      </c>
      <c r="H22" s="23" t="e">
        <f t="shared" si="1"/>
        <v>#DIV/0!</v>
      </c>
      <c r="I22" s="23">
        <f t="shared" si="2"/>
        <v>0</v>
      </c>
      <c r="J22" s="17">
        <f>J21+C22-F22</f>
        <v>331.03000000000003</v>
      </c>
      <c r="K22" s="24">
        <f t="shared" si="4"/>
        <v>121.94000000000011</v>
      </c>
    </row>
    <row r="23" spans="1:11" x14ac:dyDescent="0.3">
      <c r="A23" s="9">
        <v>45430</v>
      </c>
      <c r="B23" s="18" t="s">
        <v>12</v>
      </c>
      <c r="C23" s="43">
        <f>'Сводная Ввоз'!B19</f>
        <v>0</v>
      </c>
      <c r="D23" s="19">
        <f>'Кол-во рейсов ввоз'!C21</f>
        <v>0</v>
      </c>
      <c r="E23" s="20" t="e">
        <f t="shared" si="0"/>
        <v>#DIV/0!</v>
      </c>
      <c r="F23" s="21">
        <f>'Сводная Вывоз'!B19</f>
        <v>0</v>
      </c>
      <c r="G23" s="22">
        <f>'Кол-во рейсов вывоз'!C20</f>
        <v>0</v>
      </c>
      <c r="H23" s="23" t="e">
        <f t="shared" si="1"/>
        <v>#DIV/0!</v>
      </c>
      <c r="I23" s="23">
        <f t="shared" si="2"/>
        <v>0</v>
      </c>
      <c r="J23" s="17">
        <f t="shared" si="3"/>
        <v>331.03000000000003</v>
      </c>
      <c r="K23" s="24">
        <f t="shared" si="4"/>
        <v>121.94000000000011</v>
      </c>
    </row>
    <row r="24" spans="1:11" x14ac:dyDescent="0.3">
      <c r="A24" s="9">
        <v>45431</v>
      </c>
      <c r="B24" s="18" t="s">
        <v>12</v>
      </c>
      <c r="C24" s="43">
        <f>'Сводная Ввоз'!B20</f>
        <v>0</v>
      </c>
      <c r="D24" s="19">
        <f>'Кол-во рейсов ввоз'!C22</f>
        <v>0</v>
      </c>
      <c r="E24" s="20" t="e">
        <f t="shared" si="0"/>
        <v>#DIV/0!</v>
      </c>
      <c r="F24" s="21">
        <f>'Сводная Вывоз'!B20</f>
        <v>0</v>
      </c>
      <c r="G24" s="22">
        <f>'Кол-во рейсов вывоз'!C21</f>
        <v>0</v>
      </c>
      <c r="H24" s="23" t="e">
        <f t="shared" si="1"/>
        <v>#DIV/0!</v>
      </c>
      <c r="I24" s="23">
        <f t="shared" si="2"/>
        <v>0</v>
      </c>
      <c r="J24" s="17">
        <f t="shared" si="3"/>
        <v>331.03000000000003</v>
      </c>
      <c r="K24" s="24">
        <f t="shared" si="4"/>
        <v>121.94000000000011</v>
      </c>
    </row>
    <row r="25" spans="1:11" x14ac:dyDescent="0.3">
      <c r="A25" s="9">
        <v>45432</v>
      </c>
      <c r="B25" s="18" t="s">
        <v>12</v>
      </c>
      <c r="C25" s="43">
        <f>'Сводная Ввоз'!B21</f>
        <v>0</v>
      </c>
      <c r="D25" s="19">
        <f>'Кол-во рейсов ввоз'!C23</f>
        <v>0</v>
      </c>
      <c r="E25" s="20" t="e">
        <f t="shared" si="0"/>
        <v>#DIV/0!</v>
      </c>
      <c r="F25" s="21">
        <f>'Сводная Вывоз'!B21</f>
        <v>0</v>
      </c>
      <c r="G25" s="22">
        <f>'Кол-во рейсов вывоз'!C22</f>
        <v>0</v>
      </c>
      <c r="H25" s="23" t="e">
        <f t="shared" si="1"/>
        <v>#DIV/0!</v>
      </c>
      <c r="I25" s="23">
        <f t="shared" si="2"/>
        <v>0</v>
      </c>
      <c r="J25" s="17">
        <f t="shared" si="3"/>
        <v>331.03000000000003</v>
      </c>
      <c r="K25" s="24">
        <f t="shared" si="4"/>
        <v>121.94000000000011</v>
      </c>
    </row>
    <row r="26" spans="1:11" x14ac:dyDescent="0.3">
      <c r="A26" s="9">
        <v>45433</v>
      </c>
      <c r="B26" s="18" t="s">
        <v>12</v>
      </c>
      <c r="C26" s="43">
        <f>'Сводная Ввоз'!B22</f>
        <v>0</v>
      </c>
      <c r="D26" s="19">
        <f>'Кол-во рейсов ввоз'!C24</f>
        <v>0</v>
      </c>
      <c r="E26" s="20" t="e">
        <f t="shared" si="0"/>
        <v>#DIV/0!</v>
      </c>
      <c r="F26" s="21">
        <f>'Сводная Вывоз'!B22</f>
        <v>0</v>
      </c>
      <c r="G26" s="22">
        <f>'Кол-во рейсов вывоз'!C23</f>
        <v>0</v>
      </c>
      <c r="H26" s="23" t="e">
        <f t="shared" si="1"/>
        <v>#DIV/0!</v>
      </c>
      <c r="I26" s="23">
        <f t="shared" si="2"/>
        <v>0</v>
      </c>
      <c r="J26" s="17">
        <f t="shared" si="3"/>
        <v>331.03000000000003</v>
      </c>
      <c r="K26" s="24">
        <f t="shared" si="4"/>
        <v>121.94000000000011</v>
      </c>
    </row>
    <row r="27" spans="1:11" x14ac:dyDescent="0.3">
      <c r="A27" s="9">
        <v>45434</v>
      </c>
      <c r="B27" s="18" t="s">
        <v>12</v>
      </c>
      <c r="C27" s="43">
        <f>'Сводная Ввоз'!B23</f>
        <v>0</v>
      </c>
      <c r="D27" s="19">
        <f>'Кол-во рейсов ввоз'!C25</f>
        <v>0</v>
      </c>
      <c r="E27" s="20" t="e">
        <f t="shared" si="0"/>
        <v>#DIV/0!</v>
      </c>
      <c r="F27" s="21">
        <f>'Сводная Вывоз'!B23</f>
        <v>0</v>
      </c>
      <c r="G27" s="22">
        <f>'Кол-во рейсов вывоз'!C24</f>
        <v>0</v>
      </c>
      <c r="H27" s="23" t="e">
        <f t="shared" si="1"/>
        <v>#DIV/0!</v>
      </c>
      <c r="I27" s="23">
        <f t="shared" si="2"/>
        <v>0</v>
      </c>
      <c r="J27" s="17">
        <f t="shared" si="3"/>
        <v>331.03000000000003</v>
      </c>
      <c r="K27" s="24">
        <f t="shared" si="4"/>
        <v>121.94000000000011</v>
      </c>
    </row>
    <row r="28" spans="1:11" x14ac:dyDescent="0.3">
      <c r="A28" s="9">
        <v>45435</v>
      </c>
      <c r="B28" s="18" t="s">
        <v>12</v>
      </c>
      <c r="C28" s="43">
        <f>'Сводная Ввоз'!B24</f>
        <v>0</v>
      </c>
      <c r="D28" s="19">
        <f>'Кол-во рейсов ввоз'!C26</f>
        <v>0</v>
      </c>
      <c r="E28" s="20" t="e">
        <f t="shared" si="0"/>
        <v>#DIV/0!</v>
      </c>
      <c r="F28" s="21">
        <f>'Сводная Вывоз'!B24</f>
        <v>0</v>
      </c>
      <c r="G28" s="22">
        <f>'Кол-во рейсов вывоз'!C25</f>
        <v>0</v>
      </c>
      <c r="H28" s="23" t="e">
        <f t="shared" si="1"/>
        <v>#DIV/0!</v>
      </c>
      <c r="I28" s="23">
        <f t="shared" si="2"/>
        <v>0</v>
      </c>
      <c r="J28" s="17">
        <f t="shared" si="3"/>
        <v>331.03000000000003</v>
      </c>
      <c r="K28" s="24">
        <f t="shared" si="4"/>
        <v>121.94000000000011</v>
      </c>
    </row>
    <row r="29" spans="1:11" x14ac:dyDescent="0.3">
      <c r="A29" s="9">
        <v>45436</v>
      </c>
      <c r="B29" s="18" t="s">
        <v>12</v>
      </c>
      <c r="C29" s="43">
        <f>'Сводная Ввоз'!B25</f>
        <v>0</v>
      </c>
      <c r="D29" s="19">
        <f>'Кол-во рейсов ввоз'!C27</f>
        <v>0</v>
      </c>
      <c r="E29" s="20" t="e">
        <f t="shared" si="0"/>
        <v>#DIV/0!</v>
      </c>
      <c r="F29" s="21">
        <f>'Сводная Вывоз'!B25</f>
        <v>0</v>
      </c>
      <c r="G29" s="22">
        <f>'Кол-во рейсов вывоз'!C26</f>
        <v>0</v>
      </c>
      <c r="H29" s="23" t="e">
        <f t="shared" si="1"/>
        <v>#DIV/0!</v>
      </c>
      <c r="I29" s="23">
        <f t="shared" si="2"/>
        <v>0</v>
      </c>
      <c r="J29" s="17">
        <f t="shared" si="3"/>
        <v>331.03000000000003</v>
      </c>
      <c r="K29" s="24">
        <f t="shared" si="4"/>
        <v>121.94000000000011</v>
      </c>
    </row>
    <row r="30" spans="1:11" x14ac:dyDescent="0.3">
      <c r="A30" s="9">
        <v>45437</v>
      </c>
      <c r="B30" s="18" t="s">
        <v>12</v>
      </c>
      <c r="C30" s="43">
        <f>'Сводная Ввоз'!B26</f>
        <v>0</v>
      </c>
      <c r="D30" s="19">
        <f>'Кол-во рейсов ввоз'!C28</f>
        <v>0</v>
      </c>
      <c r="E30" s="20" t="e">
        <f t="shared" si="0"/>
        <v>#DIV/0!</v>
      </c>
      <c r="F30" s="21">
        <f>'Сводная Вывоз'!B26</f>
        <v>0</v>
      </c>
      <c r="G30" s="22">
        <f>'Кол-во рейсов вывоз'!C27</f>
        <v>0</v>
      </c>
      <c r="H30" s="23" t="e">
        <f t="shared" si="1"/>
        <v>#DIV/0!</v>
      </c>
      <c r="I30" s="23">
        <f t="shared" si="2"/>
        <v>0</v>
      </c>
      <c r="J30" s="17">
        <f t="shared" si="3"/>
        <v>331.03000000000003</v>
      </c>
      <c r="K30" s="24">
        <f t="shared" si="4"/>
        <v>121.94000000000011</v>
      </c>
    </row>
    <row r="31" spans="1:11" x14ac:dyDescent="0.3">
      <c r="A31" s="9">
        <v>45438</v>
      </c>
      <c r="B31" s="18" t="s">
        <v>12</v>
      </c>
      <c r="C31" s="43">
        <f>'Сводная Ввоз'!B27</f>
        <v>0</v>
      </c>
      <c r="D31" s="19">
        <f>'Кол-во рейсов ввоз'!C29</f>
        <v>0</v>
      </c>
      <c r="E31" s="20" t="e">
        <f t="shared" si="0"/>
        <v>#DIV/0!</v>
      </c>
      <c r="F31" s="21">
        <f>'Сводная Вывоз'!B27</f>
        <v>0</v>
      </c>
      <c r="G31" s="22">
        <f>'Кол-во рейсов вывоз'!C28</f>
        <v>0</v>
      </c>
      <c r="H31" s="23" t="e">
        <f t="shared" si="1"/>
        <v>#DIV/0!</v>
      </c>
      <c r="I31" s="23">
        <f t="shared" si="2"/>
        <v>0</v>
      </c>
      <c r="J31" s="17">
        <f t="shared" si="3"/>
        <v>331.03000000000003</v>
      </c>
      <c r="K31" s="24">
        <f t="shared" si="4"/>
        <v>121.94000000000011</v>
      </c>
    </row>
    <row r="32" spans="1:11" x14ac:dyDescent="0.3">
      <c r="A32" s="9">
        <v>45439</v>
      </c>
      <c r="B32" s="18" t="s">
        <v>12</v>
      </c>
      <c r="C32" s="43">
        <f>'Сводная Ввоз'!B28</f>
        <v>96.94</v>
      </c>
      <c r="D32" s="19">
        <f>'Кол-во рейсов ввоз'!C30</f>
        <v>0</v>
      </c>
      <c r="E32" s="20" t="e">
        <f t="shared" si="0"/>
        <v>#DIV/0!</v>
      </c>
      <c r="F32" s="21">
        <f>'Сводная Вывоз'!B28</f>
        <v>55.48</v>
      </c>
      <c r="G32" s="22">
        <f>'Кол-во рейсов вывоз'!C29</f>
        <v>0</v>
      </c>
      <c r="H32" s="23" t="e">
        <f t="shared" si="1"/>
        <v>#DIV/0!</v>
      </c>
      <c r="I32" s="23">
        <f t="shared" si="2"/>
        <v>41.46</v>
      </c>
      <c r="J32" s="17">
        <f t="shared" si="3"/>
        <v>372.49</v>
      </c>
      <c r="K32" s="24">
        <f t="shared" si="4"/>
        <v>163.40000000000012</v>
      </c>
    </row>
    <row r="33" spans="1:11" x14ac:dyDescent="0.3">
      <c r="A33" s="9">
        <v>45440</v>
      </c>
      <c r="B33" s="18" t="s">
        <v>12</v>
      </c>
      <c r="C33" s="43">
        <f>'Сводная Ввоз'!B29</f>
        <v>95.04</v>
      </c>
      <c r="D33" s="19">
        <f>'Кол-во рейсов ввоз'!C31</f>
        <v>0</v>
      </c>
      <c r="E33" s="20" t="e">
        <f t="shared" si="0"/>
        <v>#DIV/0!</v>
      </c>
      <c r="F33" s="21">
        <f>'Сводная Вывоз'!B29</f>
        <v>196.04</v>
      </c>
      <c r="G33" s="22">
        <f>'Кол-во рейсов вывоз'!C30</f>
        <v>0</v>
      </c>
      <c r="H33" s="23" t="e">
        <f t="shared" si="1"/>
        <v>#DIV/0!</v>
      </c>
      <c r="I33" s="23">
        <f t="shared" si="2"/>
        <v>-100.99999999999999</v>
      </c>
      <c r="J33" s="17">
        <f t="shared" si="3"/>
        <v>271.49</v>
      </c>
      <c r="K33" s="24">
        <f t="shared" si="4"/>
        <v>62.400000000000119</v>
      </c>
    </row>
    <row r="34" spans="1:11" x14ac:dyDescent="0.3">
      <c r="A34" s="9">
        <v>45441</v>
      </c>
      <c r="B34" s="18" t="s">
        <v>12</v>
      </c>
      <c r="C34" s="43">
        <f>'Сводная Ввоз'!B30</f>
        <v>194.28</v>
      </c>
      <c r="D34" s="19">
        <f>'Кол-во рейсов ввоз'!C32</f>
        <v>0</v>
      </c>
      <c r="E34" s="20" t="e">
        <f>C34/D34</f>
        <v>#DIV/0!</v>
      </c>
      <c r="F34" s="21">
        <f>'Сводная Вывоз'!B30</f>
        <v>130.06</v>
      </c>
      <c r="G34" s="22">
        <f>'Кол-во рейсов вывоз'!C31</f>
        <v>0</v>
      </c>
      <c r="H34" s="23" t="e">
        <f t="shared" si="1"/>
        <v>#DIV/0!</v>
      </c>
      <c r="I34" s="23">
        <f t="shared" si="2"/>
        <v>64.22</v>
      </c>
      <c r="J34" s="17">
        <f t="shared" si="3"/>
        <v>335.71</v>
      </c>
      <c r="K34" s="24">
        <f t="shared" si="4"/>
        <v>126.62000000000012</v>
      </c>
    </row>
    <row r="35" spans="1:11" x14ac:dyDescent="0.3">
      <c r="A35" s="9">
        <v>45442</v>
      </c>
      <c r="B35" s="18" t="s">
        <v>12</v>
      </c>
      <c r="C35" s="43">
        <f>'Сводная Ввоз'!B31</f>
        <v>0</v>
      </c>
      <c r="D35" s="19">
        <f>'Кол-во рейсов ввоз'!C33</f>
        <v>0</v>
      </c>
      <c r="E35" s="20" t="e">
        <f t="shared" ref="E35" si="5">C35/D35</f>
        <v>#DIV/0!</v>
      </c>
      <c r="F35" s="21">
        <f>'Сводная Вывоз'!B31</f>
        <v>0</v>
      </c>
      <c r="G35" s="22">
        <f>'Кол-во рейсов вывоз'!C32</f>
        <v>0</v>
      </c>
      <c r="H35" s="23" t="e">
        <f t="shared" ref="H35" si="6">F35/G35</f>
        <v>#DIV/0!</v>
      </c>
      <c r="I35" s="23">
        <f t="shared" ref="I35" si="7">C35-F35</f>
        <v>0</v>
      </c>
      <c r="J35" s="17">
        <f t="shared" ref="J35" si="8">J34+C35-F35</f>
        <v>335.71</v>
      </c>
      <c r="K35" s="24">
        <f t="shared" si="4"/>
        <v>126.62000000000012</v>
      </c>
    </row>
    <row r="36" spans="1:11" x14ac:dyDescent="0.3">
      <c r="A36" s="9">
        <v>45443</v>
      </c>
      <c r="B36" s="18" t="s">
        <v>12</v>
      </c>
      <c r="C36" s="43">
        <f>'Сводная Ввоз'!B32</f>
        <v>0</v>
      </c>
      <c r="D36" s="19">
        <f>'Кол-во рейсов ввоз'!C34</f>
        <v>0</v>
      </c>
      <c r="E36" s="20" t="e">
        <f t="shared" ref="E36" si="9">C36/D36</f>
        <v>#DIV/0!</v>
      </c>
      <c r="F36" s="21">
        <f>'Сводная Вывоз'!B32</f>
        <v>0</v>
      </c>
      <c r="G36" s="22">
        <f>'Кол-во рейсов вывоз'!C33</f>
        <v>0</v>
      </c>
      <c r="H36" s="23" t="e">
        <f t="shared" ref="H36" si="10">F36/G36</f>
        <v>#DIV/0!</v>
      </c>
      <c r="I36" s="23">
        <f t="shared" ref="I36" si="11">C36-F36</f>
        <v>0</v>
      </c>
      <c r="J36" s="17">
        <f t="shared" ref="J36" si="12">J35+C36-F36</f>
        <v>335.71</v>
      </c>
      <c r="K36" s="24">
        <f t="shared" si="4"/>
        <v>126.62000000000012</v>
      </c>
    </row>
    <row r="37" spans="1:11" x14ac:dyDescent="0.3">
      <c r="A37" s="75" t="s">
        <v>91</v>
      </c>
      <c r="B37" s="76"/>
      <c r="C37" s="43">
        <f>'Сводная Ввоз'!B33</f>
        <v>0</v>
      </c>
      <c r="D37" s="19">
        <f>'Кол-во рейсов ввоз'!C35</f>
        <v>0</v>
      </c>
      <c r="E37" s="20" t="e">
        <f>AVERAGE(E6:E33)</f>
        <v>#DIV/0!</v>
      </c>
      <c r="F37" s="21">
        <f>'Сводная Вывоз'!B33</f>
        <v>2224.7199999999998</v>
      </c>
      <c r="G37" s="22">
        <f>'Кол-во рейсов вывоз'!C34</f>
        <v>0</v>
      </c>
      <c r="H37" s="34" t="e">
        <f>AVERAGE(H6:H33)</f>
        <v>#DIV/0!</v>
      </c>
      <c r="I37" s="35">
        <v>0</v>
      </c>
      <c r="J37" s="35">
        <f>J33</f>
        <v>271.49</v>
      </c>
      <c r="K37" s="35">
        <f>K36</f>
        <v>126.62000000000012</v>
      </c>
    </row>
    <row r="38" spans="1:11" x14ac:dyDescent="0.3">
      <c r="A38" s="36" t="s">
        <v>25</v>
      </c>
      <c r="B38" s="37"/>
      <c r="C38" s="31"/>
      <c r="D38" s="29"/>
      <c r="E38" s="30"/>
      <c r="F38" s="31"/>
      <c r="G38" s="29"/>
      <c r="H38" s="30"/>
      <c r="I38" s="31"/>
      <c r="J38" s="31"/>
      <c r="K38" s="31"/>
    </row>
    <row r="39" spans="1:11" x14ac:dyDescent="0.3">
      <c r="A39" s="41" t="s">
        <v>92</v>
      </c>
      <c r="B39" s="38"/>
      <c r="F39" s="26"/>
      <c r="I39" s="25"/>
    </row>
    <row r="40" spans="1:11" x14ac:dyDescent="0.3">
      <c r="A40" s="27" t="s">
        <v>13</v>
      </c>
      <c r="B40" s="28">
        <f>C37</f>
        <v>0</v>
      </c>
      <c r="D40" s="26"/>
      <c r="I40" s="25"/>
    </row>
    <row r="41" spans="1:11" x14ac:dyDescent="0.3">
      <c r="A41" s="27" t="s">
        <v>14</v>
      </c>
      <c r="B41" s="28">
        <f>F37</f>
        <v>2224.7199999999998</v>
      </c>
      <c r="F41" s="26"/>
      <c r="I41" s="25"/>
    </row>
    <row r="42" spans="1:11" x14ac:dyDescent="0.3">
      <c r="A42" s="27" t="s">
        <v>93</v>
      </c>
      <c r="B42" s="28">
        <f>K37</f>
        <v>126.62000000000012</v>
      </c>
      <c r="I42" s="25"/>
    </row>
    <row r="43" spans="1:11" x14ac:dyDescent="0.3">
      <c r="I43" s="25"/>
    </row>
  </sheetData>
  <mergeCells count="4">
    <mergeCell ref="A1:J1"/>
    <mergeCell ref="A2:A3"/>
    <mergeCell ref="B2:J2"/>
    <mergeCell ref="A37:B37"/>
  </mergeCells>
  <hyperlinks>
    <hyperlink ref="A38" location="Графики!A1" display="Посмотреть наглядно:" xr:uid="{00000000-0004-0000-0000-000000000000}"/>
  </hyperlinks>
  <pageMargins left="0.7" right="0.7" top="0.75" bottom="0.75" header="0.3" footer="0.3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zoomScale="70" zoomScaleNormal="70" workbookViewId="0">
      <selection activeCell="A13" sqref="A13:B13"/>
    </sheetView>
  </sheetViews>
  <sheetFormatPr defaultRowHeight="14.4" x14ac:dyDescent="0.3"/>
  <cols>
    <col min="1" max="1" width="17.33203125" customWidth="1"/>
    <col min="2" max="2" width="24.5546875" customWidth="1"/>
    <col min="5" max="5" width="40.6640625" bestFit="1" customWidth="1"/>
    <col min="6" max="6" width="8.5546875" customWidth="1"/>
  </cols>
  <sheetData>
    <row r="1" spans="1:6" x14ac:dyDescent="0.3">
      <c r="A1" s="55" t="s">
        <v>1</v>
      </c>
      <c r="B1" s="56" t="s">
        <v>59</v>
      </c>
      <c r="C1" s="56" t="s">
        <v>60</v>
      </c>
      <c r="E1" s="61" t="s">
        <v>62</v>
      </c>
      <c r="F1" s="62">
        <f>ROUND(AVERAGEIFS(B:B,B:B,"&gt;0",A:A,"&lt;&gt;Итого"),2)</f>
        <v>132.43</v>
      </c>
    </row>
    <row r="2" spans="1:6" x14ac:dyDescent="0.3">
      <c r="A2" s="57">
        <v>45413</v>
      </c>
      <c r="B2" s="58">
        <f>SUMIF(Ввоз!A:A,'Сводная Ввоз'!A2,Ввоз!H:H)/1000</f>
        <v>119.36</v>
      </c>
      <c r="C2" s="59">
        <f>COUNTIF(Ввоз!A:A,'Сводная Ввоз'!A2)</f>
        <v>54</v>
      </c>
      <c r="E2" s="61" t="s">
        <v>63</v>
      </c>
      <c r="F2" s="61">
        <f>ROUND(AVERAGEIFS(C:C,C:C,"&gt;0",A:A,"&lt;&gt;Итого"),0)</f>
        <v>60</v>
      </c>
    </row>
    <row r="3" spans="1:6" x14ac:dyDescent="0.3">
      <c r="A3" s="57">
        <v>45414</v>
      </c>
      <c r="B3" s="58">
        <f>SUMIF(Ввоз!A:A,'Сводная Ввоз'!A3,Ввоз!H:H)/1000</f>
        <v>157.58000000000001</v>
      </c>
      <c r="C3" s="59">
        <f>COUNTIF(Ввоз!A:A,'Сводная Ввоз'!A3)</f>
        <v>66</v>
      </c>
    </row>
    <row r="4" spans="1:6" x14ac:dyDescent="0.3">
      <c r="A4" s="57">
        <v>45415</v>
      </c>
      <c r="B4" s="58">
        <f>SUMIF(Ввоз!A:A,'Сводная Ввоз'!A4,Ввоз!H:H)/1000</f>
        <v>135.08000000000001</v>
      </c>
      <c r="C4" s="59">
        <f>COUNTIF(Ввоз!A:A,'Сводная Ввоз'!A4)</f>
        <v>70</v>
      </c>
    </row>
    <row r="5" spans="1:6" x14ac:dyDescent="0.3">
      <c r="A5" s="57">
        <v>45416</v>
      </c>
      <c r="B5" s="58">
        <f>SUMIF(Ввоз!A:A,'Сводная Ввоз'!A5,Ввоз!H:H)/1000</f>
        <v>142.91999999999999</v>
      </c>
      <c r="C5" s="59">
        <f>COUNTIF(Ввоз!A:A,'Сводная Ввоз'!A5)</f>
        <v>59</v>
      </c>
    </row>
    <row r="6" spans="1:6" x14ac:dyDescent="0.3">
      <c r="A6" s="57">
        <v>45417</v>
      </c>
      <c r="B6" s="58">
        <f>SUMIF(Ввоз!A:A,'Сводная Ввоз'!A6,Ввоз!H:H)/1000</f>
        <v>82.26</v>
      </c>
      <c r="C6" s="59">
        <f>COUNTIF(Ввоз!A:A,'Сводная Ввоз'!A6)</f>
        <v>39</v>
      </c>
    </row>
    <row r="7" spans="1:6" x14ac:dyDescent="0.3">
      <c r="A7" s="57">
        <v>45418</v>
      </c>
      <c r="B7" s="58">
        <f>SUMIF(Ввоз!A:A,'Сводная Ввоз'!A7,Ввоз!H:H)/1000</f>
        <v>177.72</v>
      </c>
      <c r="C7" s="59">
        <f>COUNTIF(Ввоз!A:A,'Сводная Ввоз'!A7)</f>
        <v>67</v>
      </c>
    </row>
    <row r="8" spans="1:6" x14ac:dyDescent="0.3">
      <c r="A8" s="57">
        <v>45419</v>
      </c>
      <c r="B8" s="58">
        <f>SUMIF(Ввоз!A:A,'Сводная Ввоз'!A8,Ввоз!H:H)/1000</f>
        <v>153.41999999999999</v>
      </c>
      <c r="C8" s="59">
        <f>COUNTIF(Ввоз!A:A,'Сводная Ввоз'!A8)</f>
        <v>72</v>
      </c>
    </row>
    <row r="9" spans="1:6" x14ac:dyDescent="0.3">
      <c r="A9" s="57">
        <v>45420</v>
      </c>
      <c r="B9" s="58">
        <f>SUMIF(Ввоз!A:A,'Сводная Ввоз'!A9,Ввоз!H:H)/1000</f>
        <v>175.4</v>
      </c>
      <c r="C9" s="59">
        <f>COUNTIF(Ввоз!A:A,'Сводная Ввоз'!A9)</f>
        <v>76</v>
      </c>
    </row>
    <row r="10" spans="1:6" x14ac:dyDescent="0.3">
      <c r="A10" s="57">
        <v>45421</v>
      </c>
      <c r="B10" s="58">
        <f>SUMIF(Ввоз!A:A,'Сводная Ввоз'!A10,Ввоз!H:H)/1000</f>
        <v>79.400000000000006</v>
      </c>
      <c r="C10" s="59">
        <f>COUNTIF(Ввоз!A:A,'Сводная Ввоз'!A10)</f>
        <v>38</v>
      </c>
    </row>
    <row r="11" spans="1:6" x14ac:dyDescent="0.3">
      <c r="A11" s="57">
        <v>45422</v>
      </c>
      <c r="B11" s="58">
        <f>SUMIF(Ввоз!A:A,'Сводная Ввоз'!A11,Ввоз!H:H)/1000</f>
        <v>117.5</v>
      </c>
      <c r="C11" s="59">
        <f>COUNTIF(Ввоз!A:A,'Сводная Ввоз'!A11)</f>
        <v>63</v>
      </c>
    </row>
    <row r="12" spans="1:6" x14ac:dyDescent="0.3">
      <c r="A12" s="57">
        <v>45423</v>
      </c>
      <c r="B12" s="58">
        <f>SUMIF(Ввоз!A:A,'Сводная Ввоз'!A12,Ввоз!H:H)/1000</f>
        <v>74.400000000000006</v>
      </c>
      <c r="C12" s="59">
        <f>COUNTIF(Ввоз!A:A,'Сводная Ввоз'!A12)</f>
        <v>44</v>
      </c>
    </row>
    <row r="13" spans="1:6" x14ac:dyDescent="0.3">
      <c r="A13" s="57">
        <v>45424</v>
      </c>
      <c r="B13" s="58">
        <f>SUMIF(Ввоз!A:A,'Сводная Ввоз'!A13,Ввоз!H:H)/1000</f>
        <v>52.06</v>
      </c>
      <c r="C13" s="59">
        <f>COUNTIF(Ввоз!A:A,'Сводная Ввоз'!A13)</f>
        <v>28</v>
      </c>
    </row>
    <row r="14" spans="1:6" x14ac:dyDescent="0.3">
      <c r="A14" s="57">
        <v>45425</v>
      </c>
      <c r="B14" s="58">
        <f>SUMIF(Ввоз!A:A,'Сводная Ввоз'!A14,Ввоз!H:H)/1000</f>
        <v>209.02</v>
      </c>
      <c r="C14" s="59">
        <f>COUNTIF(Ввоз!A:A,'Сводная Ввоз'!A14)</f>
        <v>81</v>
      </c>
    </row>
    <row r="15" spans="1:6" x14ac:dyDescent="0.3">
      <c r="A15" s="57">
        <v>45426</v>
      </c>
      <c r="B15" s="58">
        <f>SUMIF(Ввоз!A:A,'Сводная Ввоз'!A15,Ввоз!H:H)/1000</f>
        <v>188.96</v>
      </c>
      <c r="C15" s="59">
        <f>COUNTIF(Ввоз!A:A,'Сводная Ввоз'!A15)</f>
        <v>80</v>
      </c>
    </row>
    <row r="16" spans="1:6" x14ac:dyDescent="0.3">
      <c r="A16" s="57">
        <v>45427</v>
      </c>
      <c r="B16" s="58">
        <f>SUMIF(Ввоз!A:A,'Сводная Ввоз'!A16,Ввоз!H:H)/1000</f>
        <v>0</v>
      </c>
      <c r="C16" s="59">
        <f>COUNTIF(Ввоз!A:A,'Сводная Ввоз'!A16)</f>
        <v>0</v>
      </c>
    </row>
    <row r="17" spans="1:3" x14ac:dyDescent="0.3">
      <c r="A17" s="57">
        <v>45428</v>
      </c>
      <c r="B17" s="58">
        <f>SUMIF(Ввоз!A:A,'Сводная Ввоз'!A17,Ввоз!H:H)/1000</f>
        <v>0</v>
      </c>
      <c r="C17" s="59">
        <f>COUNTIF(Ввоз!A:A,'Сводная Ввоз'!A17)</f>
        <v>0</v>
      </c>
    </row>
    <row r="18" spans="1:3" x14ac:dyDescent="0.3">
      <c r="A18" s="57">
        <v>45429</v>
      </c>
      <c r="B18" s="58">
        <f>SUMIF(Ввоз!A:A,'Сводная Ввоз'!A18,Ввоз!H:H)/1000</f>
        <v>0</v>
      </c>
      <c r="C18" s="59">
        <f>COUNTIF(Ввоз!A:A,'Сводная Ввоз'!A18)</f>
        <v>0</v>
      </c>
    </row>
    <row r="19" spans="1:3" x14ac:dyDescent="0.3">
      <c r="A19" s="57">
        <v>45430</v>
      </c>
      <c r="B19" s="58">
        <f>SUMIF(Ввоз!A:A,'Сводная Ввоз'!A19,Ввоз!H:H)/1000</f>
        <v>0</v>
      </c>
      <c r="C19" s="59">
        <f>COUNTIF(Ввоз!A:A,'Сводная Ввоз'!A19)</f>
        <v>0</v>
      </c>
    </row>
    <row r="20" spans="1:3" x14ac:dyDescent="0.3">
      <c r="A20" s="57">
        <v>45431</v>
      </c>
      <c r="B20" s="58">
        <f>SUMIF(Ввоз!A:A,'Сводная Ввоз'!A20,Ввоз!H:H)/1000</f>
        <v>0</v>
      </c>
      <c r="C20" s="59">
        <f>COUNTIF(Ввоз!A:A,'Сводная Ввоз'!A20)</f>
        <v>0</v>
      </c>
    </row>
    <row r="21" spans="1:3" x14ac:dyDescent="0.3">
      <c r="A21" s="57">
        <v>45432</v>
      </c>
      <c r="B21" s="58">
        <f>SUMIF(Ввоз!A:A,'Сводная Ввоз'!A21,Ввоз!H:H)/1000</f>
        <v>0</v>
      </c>
      <c r="C21" s="59">
        <f>COUNTIF(Ввоз!A:A,'Сводная Ввоз'!A21)</f>
        <v>0</v>
      </c>
    </row>
    <row r="22" spans="1:3" x14ac:dyDescent="0.3">
      <c r="A22" s="57">
        <v>45433</v>
      </c>
      <c r="B22" s="58">
        <f>SUMIF(Ввоз!A:A,'Сводная Ввоз'!A22,Ввоз!H:H)/1000</f>
        <v>0</v>
      </c>
      <c r="C22" s="59">
        <f>COUNTIF(Ввоз!A:A,'Сводная Ввоз'!A22)</f>
        <v>0</v>
      </c>
    </row>
    <row r="23" spans="1:3" x14ac:dyDescent="0.3">
      <c r="A23" s="57">
        <v>45434</v>
      </c>
      <c r="B23" s="58">
        <f>SUMIF(Ввоз!A:A,'Сводная Ввоз'!A23,Ввоз!H:H)/1000</f>
        <v>0</v>
      </c>
      <c r="C23" s="59">
        <f>COUNTIF(Ввоз!A:A,'Сводная Ввоз'!A23)</f>
        <v>0</v>
      </c>
    </row>
    <row r="24" spans="1:3" x14ac:dyDescent="0.3">
      <c r="A24" s="57">
        <v>45435</v>
      </c>
      <c r="B24" s="58">
        <f>SUMIF(Ввоз!A:A,'Сводная Ввоз'!A24,Ввоз!H:H)/1000</f>
        <v>0</v>
      </c>
      <c r="C24" s="59">
        <f>COUNTIF(Ввоз!A:A,'Сводная Ввоз'!A24)</f>
        <v>0</v>
      </c>
    </row>
    <row r="25" spans="1:3" x14ac:dyDescent="0.3">
      <c r="A25" s="57">
        <v>45436</v>
      </c>
      <c r="B25" s="58">
        <f>SUMIF(Ввоз!A:A,'Сводная Ввоз'!A25,Ввоз!H:H)/1000</f>
        <v>0</v>
      </c>
      <c r="C25" s="59">
        <f>COUNTIF(Ввоз!A:A,'Сводная Ввоз'!A25)</f>
        <v>0</v>
      </c>
    </row>
    <row r="26" spans="1:3" x14ac:dyDescent="0.3">
      <c r="A26" s="57">
        <v>45437</v>
      </c>
      <c r="B26" s="58">
        <f>SUMIF(Ввоз!A:A,'Сводная Ввоз'!A26,Ввоз!H:H)/1000</f>
        <v>0</v>
      </c>
      <c r="C26" s="59">
        <f>COUNTIF(Ввоз!A:A,'Сводная Ввоз'!A26)</f>
        <v>0</v>
      </c>
    </row>
    <row r="27" spans="1:3" x14ac:dyDescent="0.3">
      <c r="A27" s="57">
        <v>45438</v>
      </c>
      <c r="B27" s="58">
        <f>SUMIF(Ввоз!A:A,'Сводная Ввоз'!A27,Ввоз!H:H)/1000</f>
        <v>0</v>
      </c>
      <c r="C27" s="59">
        <f>COUNTIF(Ввоз!A:A,'Сводная Ввоз'!A27)</f>
        <v>0</v>
      </c>
    </row>
    <row r="28" spans="1:3" x14ac:dyDescent="0.3">
      <c r="A28" s="57">
        <v>45439</v>
      </c>
      <c r="B28" s="58">
        <v>96.94</v>
      </c>
      <c r="C28" s="59">
        <f>COUNTIF(Ввоз!A:A,'Сводная Ввоз'!A28)</f>
        <v>0</v>
      </c>
    </row>
    <row r="29" spans="1:3" x14ac:dyDescent="0.3">
      <c r="A29" s="57">
        <v>45440</v>
      </c>
      <c r="B29" s="58">
        <v>95.04</v>
      </c>
      <c r="C29" s="59">
        <f>COUNTIF(Ввоз!A:A,'Сводная Ввоз'!A29)</f>
        <v>0</v>
      </c>
    </row>
    <row r="30" spans="1:3" x14ac:dyDescent="0.3">
      <c r="A30" s="57">
        <v>45441</v>
      </c>
      <c r="B30" s="58">
        <v>194.28</v>
      </c>
      <c r="C30" s="59">
        <f>COUNTIF(Ввоз!A:A,'Сводная Ввоз'!A30)</f>
        <v>0</v>
      </c>
    </row>
    <row r="31" spans="1:3" x14ac:dyDescent="0.3">
      <c r="A31" s="57">
        <v>45442</v>
      </c>
      <c r="B31" s="58">
        <f>SUMIF(Ввоз!A:A,'Сводная Ввоз'!A31,Ввоз!H:H)/1000</f>
        <v>0</v>
      </c>
      <c r="C31" s="59">
        <f>COUNTIF(Ввоз!A:A,'Сводная Ввоз'!A31)</f>
        <v>0</v>
      </c>
    </row>
    <row r="32" spans="1:3" x14ac:dyDescent="0.3">
      <c r="A32" s="57">
        <v>45443</v>
      </c>
      <c r="B32" s="58">
        <f>SUMIF(Ввоз!A:A,'Сводная Ввоз'!A32,Ввоз!H:H)/1000</f>
        <v>0</v>
      </c>
      <c r="C32" s="59">
        <f>COUNTIF(Ввоз!A:A,'Сводная Ввоз'!A32)</f>
        <v>0</v>
      </c>
    </row>
    <row r="33" spans="1:3" x14ac:dyDescent="0.3">
      <c r="A33" s="55"/>
      <c r="B33" s="60"/>
      <c r="C33" s="6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4"/>
  <sheetViews>
    <sheetView zoomScale="70" zoomScaleNormal="70" workbookViewId="0">
      <selection activeCell="E26" sqref="E26"/>
    </sheetView>
  </sheetViews>
  <sheetFormatPr defaultRowHeight="14.4" x14ac:dyDescent="0.3"/>
  <cols>
    <col min="1" max="1" width="17.33203125" bestFit="1" customWidth="1"/>
    <col min="2" max="2" width="31" bestFit="1" customWidth="1"/>
    <col min="5" max="5" width="40.6640625" bestFit="1" customWidth="1"/>
    <col min="6" max="6" width="7.109375" bestFit="1" customWidth="1"/>
    <col min="9" max="9" width="9.109375" bestFit="1" customWidth="1"/>
    <col min="10" max="10" width="7.44140625" bestFit="1" customWidth="1"/>
    <col min="11" max="11" width="19.109375" bestFit="1" customWidth="1"/>
    <col min="12" max="12" width="16.6640625" bestFit="1" customWidth="1"/>
    <col min="13" max="13" width="22.33203125" bestFit="1" customWidth="1"/>
    <col min="14" max="14" width="12.44140625" bestFit="1" customWidth="1"/>
    <col min="15" max="15" width="19.109375" bestFit="1" customWidth="1"/>
    <col min="16" max="16" width="16.44140625" bestFit="1" customWidth="1"/>
    <col min="17" max="17" width="22.33203125" bestFit="1" customWidth="1"/>
    <col min="18" max="18" width="7.44140625" bestFit="1" customWidth="1"/>
    <col min="19" max="19" width="16.6640625" bestFit="1" customWidth="1"/>
  </cols>
  <sheetData>
    <row r="1" spans="1:18" x14ac:dyDescent="0.3">
      <c r="A1" s="55" t="s">
        <v>1</v>
      </c>
      <c r="B1" s="56" t="s">
        <v>59</v>
      </c>
      <c r="C1" s="56" t="s">
        <v>60</v>
      </c>
      <c r="E1" s="61" t="s">
        <v>64</v>
      </c>
      <c r="F1" s="62">
        <f>ROUND(AVERAGEIFS(B2:B32,B2:B32,"&gt;0",A2:A32,"&lt;&gt;Итого"),2)</f>
        <v>130.87</v>
      </c>
    </row>
    <row r="2" spans="1:18" x14ac:dyDescent="0.3">
      <c r="A2" s="57">
        <v>45413</v>
      </c>
      <c r="B2" s="58">
        <f>SUMIF(Вывоз!A:A,'Сводная Вывоз'!A2,Вывоз!G:G)/1000</f>
        <v>266.61</v>
      </c>
      <c r="C2" s="59">
        <f>COUNTIF(Вывоз!A:A,'Сводная Вывоз'!A2)</f>
        <v>10</v>
      </c>
      <c r="E2" s="61" t="s">
        <v>63</v>
      </c>
      <c r="F2" s="61">
        <f>ROUND(AVERAGEIFS(C2:C32,C2:C32,"&gt;0",A2:A32,"&lt;&gt;Итого"),0)</f>
        <v>5</v>
      </c>
      <c r="I2" s="63" t="s">
        <v>1</v>
      </c>
      <c r="J2" s="63" t="s">
        <v>39</v>
      </c>
      <c r="K2" s="63" t="s">
        <v>40</v>
      </c>
      <c r="L2" s="63" t="s">
        <v>65</v>
      </c>
      <c r="M2" s="63" t="s">
        <v>66</v>
      </c>
      <c r="N2" s="63" t="s">
        <v>67</v>
      </c>
      <c r="O2" s="63" t="s">
        <v>40</v>
      </c>
      <c r="P2" s="63" t="s">
        <v>65</v>
      </c>
      <c r="Q2" s="63" t="s">
        <v>66</v>
      </c>
      <c r="R2" s="63" t="s">
        <v>1</v>
      </c>
    </row>
    <row r="3" spans="1:18" x14ac:dyDescent="0.3">
      <c r="A3" s="57">
        <v>45414</v>
      </c>
      <c r="B3" s="58">
        <f>SUMIF(Вывоз!A:A,'Сводная Вывоз'!A3,Вывоз!G:G)/1000</f>
        <v>267.77999999999997</v>
      </c>
      <c r="C3" s="59">
        <f>COUNTIF(Вывоз!A:A,'Сводная Вывоз'!A3)</f>
        <v>10</v>
      </c>
      <c r="I3" s="64" t="str">
        <f t="shared" ref="I3:I64" si="0">LEFT(LOWER(TEXT(R3,"ДД ММММ")),LEN(LOWER(TEXT(R3,"ДД ММММ")))-1)&amp;"я"</f>
        <v>01 мая</v>
      </c>
      <c r="J3" s="52">
        <f>VLOOKUP(R3,'Сводная Ввоз'!A:C,2,0)</f>
        <v>119.36</v>
      </c>
      <c r="K3" s="52"/>
      <c r="L3" s="52"/>
      <c r="M3" s="52"/>
      <c r="N3" s="52"/>
      <c r="O3" s="65" t="str">
        <f t="shared" ref="O3:O32" si="1">IFERROR(IF((K3/$N3)=0,"",K3/$N3),"")</f>
        <v/>
      </c>
      <c r="P3" s="65" t="str">
        <f t="shared" ref="P3:P32" si="2">IFERROR(IF((L3/$N3)=0,"",L3/$N3),"")</f>
        <v/>
      </c>
      <c r="Q3" s="65" t="str">
        <f t="shared" ref="Q3:Q32" si="3">IFERROR(IF((M3/$N3)=0,"",M3/$N3),"")</f>
        <v/>
      </c>
      <c r="R3" s="64">
        <v>45413</v>
      </c>
    </row>
    <row r="4" spans="1:18" x14ac:dyDescent="0.3">
      <c r="A4" s="57">
        <v>45415</v>
      </c>
      <c r="B4" s="58">
        <f>SUMIF(Вывоз!A:A,'Сводная Вывоз'!A4,Вывоз!G:G)/1000</f>
        <v>223.54</v>
      </c>
      <c r="C4" s="59">
        <f>COUNTIF(Вывоз!A:A,'Сводная Вывоз'!A4)</f>
        <v>9</v>
      </c>
      <c r="I4" s="64" t="str">
        <f t="shared" si="0"/>
        <v>01 мая</v>
      </c>
      <c r="J4" s="52"/>
      <c r="K4" s="52">
        <f>SUMIFS(Вывоз!$G:$G,Вывоз!$A:$A,'Сводная Вывоз'!$R4,Вывоз!$D:$D,"*Лепсари*")/1000</f>
        <v>87.98</v>
      </c>
      <c r="L4" s="52">
        <f>SUMIFS(Вывоз!$G:$G,Вывоз!$A:$A,'Сводная Вывоз'!$R4,Вывоз!$D:$D,"*Плант*")/1000</f>
        <v>178.63</v>
      </c>
      <c r="M4" s="52">
        <f>SUMIFS(Вывоз!$G:$G,Вывоз!$A:$A,'Сводная Вывоз'!$R4,Вывоз!$D:$D,"*Новый*")/1000</f>
        <v>0</v>
      </c>
      <c r="N4" s="52">
        <f>SUM(K4:M4)</f>
        <v>266.61</v>
      </c>
      <c r="O4" s="65">
        <f t="shared" si="1"/>
        <v>0.32999512396384234</v>
      </c>
      <c r="P4" s="65">
        <f t="shared" si="2"/>
        <v>0.67000487603615766</v>
      </c>
      <c r="Q4" s="65" t="str">
        <f t="shared" si="3"/>
        <v/>
      </c>
      <c r="R4" s="64">
        <v>45413</v>
      </c>
    </row>
    <row r="5" spans="1:18" x14ac:dyDescent="0.3">
      <c r="A5" s="57">
        <v>45416</v>
      </c>
      <c r="B5" s="58">
        <f>SUMIF(Вывоз!A:A,'Сводная Вывоз'!A5,Вывоз!G:G)/1000</f>
        <v>106.1</v>
      </c>
      <c r="C5" s="59">
        <f>COUNTIF(Вывоз!A:A,'Сводная Вывоз'!A5)</f>
        <v>5</v>
      </c>
      <c r="I5" s="64" t="str">
        <f t="shared" si="0"/>
        <v>02 мая</v>
      </c>
      <c r="J5" s="52">
        <f>VLOOKUP(R5,'Сводная Ввоз'!A:C,2,0)</f>
        <v>157.58000000000001</v>
      </c>
      <c r="K5" s="52"/>
      <c r="L5" s="52"/>
      <c r="M5" s="52"/>
      <c r="N5" s="52"/>
      <c r="O5" s="65" t="str">
        <f t="shared" si="1"/>
        <v/>
      </c>
      <c r="P5" s="65" t="str">
        <f t="shared" si="2"/>
        <v/>
      </c>
      <c r="Q5" s="65" t="str">
        <f t="shared" si="3"/>
        <v/>
      </c>
      <c r="R5" s="64">
        <v>45414</v>
      </c>
    </row>
    <row r="6" spans="1:18" x14ac:dyDescent="0.3">
      <c r="A6" s="57">
        <v>45417</v>
      </c>
      <c r="B6" s="58">
        <f>SUMIF(Вывоз!A:A,'Сводная Вывоз'!A6,Вывоз!G:G)/1000</f>
        <v>26.08</v>
      </c>
      <c r="C6" s="59">
        <f>COUNTIF(Вывоз!A:A,'Сводная Вывоз'!A6)</f>
        <v>1</v>
      </c>
      <c r="I6" s="64" t="str">
        <f t="shared" si="0"/>
        <v>02 мая</v>
      </c>
      <c r="J6" s="52"/>
      <c r="K6" s="52">
        <f>SUMIFS(Вывоз!$G:$G,Вывоз!$A:$A,'Сводная Вывоз'!$R6,Вывоз!$D:$D,"*Лепсари*")/1000</f>
        <v>158.36000000000001</v>
      </c>
      <c r="L6" s="52">
        <f>SUMIFS(Вывоз!$G:$G,Вывоз!$A:$A,'Сводная Вывоз'!$R6,Вывоз!$D:$D,"*Плант*")/1000</f>
        <v>109.42</v>
      </c>
      <c r="M6" s="52">
        <f>SUMIFS(Вывоз!$G:$G,Вывоз!$A:$A,'Сводная Вывоз'!$R6,Вывоз!$D:$D,"*Новый*")/1000</f>
        <v>0</v>
      </c>
      <c r="N6" s="52">
        <f t="shared" ref="N6" si="4">SUM(K6:M6)</f>
        <v>267.78000000000003</v>
      </c>
      <c r="O6" s="65">
        <f t="shared" si="1"/>
        <v>0.59138098439017106</v>
      </c>
      <c r="P6" s="65">
        <f t="shared" si="2"/>
        <v>0.40861901560982894</v>
      </c>
      <c r="Q6" s="65" t="str">
        <f t="shared" si="3"/>
        <v/>
      </c>
      <c r="R6" s="64">
        <v>45414</v>
      </c>
    </row>
    <row r="7" spans="1:18" x14ac:dyDescent="0.3">
      <c r="A7" s="57">
        <v>45418</v>
      </c>
      <c r="B7" s="58">
        <f>SUMIF(Вывоз!A:A,'Сводная Вывоз'!A7,Вывоз!G:G)/1000</f>
        <v>107.9</v>
      </c>
      <c r="C7" s="59">
        <f>COUNTIF(Вывоз!A:A,'Сводная Вывоз'!A7)</f>
        <v>5</v>
      </c>
      <c r="I7" s="64" t="str">
        <f t="shared" ref="I7:I20" si="5">LEFT(LOWER(TEXT(R7,"ДД ММММ")),LEN(LOWER(TEXT(R7,"ДД ММММ")))-1)&amp;"я"</f>
        <v>03 мая</v>
      </c>
      <c r="J7" s="52">
        <f>VLOOKUP(R7,'Сводная Ввоз'!A:C,2,0)</f>
        <v>135.08000000000001</v>
      </c>
      <c r="K7" s="52"/>
      <c r="L7" s="52"/>
      <c r="M7" s="52"/>
      <c r="N7" s="52"/>
      <c r="O7" s="65" t="str">
        <f t="shared" ref="O7:O20" si="6">IFERROR(IF((K7/$N7)=0,"",K7/$N7),"")</f>
        <v/>
      </c>
      <c r="P7" s="65" t="str">
        <f t="shared" ref="P7:P20" si="7">IFERROR(IF((L7/$N7)=0,"",L7/$N7),"")</f>
        <v/>
      </c>
      <c r="Q7" s="65" t="str">
        <f t="shared" ref="Q7:Q20" si="8">IFERROR(IF((M7/$N7)=0,"",M7/$N7),"")</f>
        <v/>
      </c>
      <c r="R7" s="64">
        <v>45415</v>
      </c>
    </row>
    <row r="8" spans="1:18" x14ac:dyDescent="0.3">
      <c r="A8" s="57">
        <v>45419</v>
      </c>
      <c r="B8" s="58">
        <f>SUMIF(Вывоз!A:A,'Сводная Вывоз'!A8,Вывоз!G:G)/1000</f>
        <v>123.02</v>
      </c>
      <c r="C8" s="59">
        <f>COUNTIF(Вывоз!A:A,'Сводная Вывоз'!A8)</f>
        <v>5</v>
      </c>
      <c r="I8" s="64" t="str">
        <f t="shared" si="5"/>
        <v>03 мая</v>
      </c>
      <c r="J8" s="52"/>
      <c r="K8" s="52">
        <f>SUMIFS(Вывоз!$G:$G,Вывоз!$A:$A,'Сводная Вывоз'!$R8,Вывоз!$D:$D,"*Лепсари*")/1000</f>
        <v>80.8</v>
      </c>
      <c r="L8" s="52">
        <f>SUMIFS(Вывоз!$G:$G,Вывоз!$A:$A,'Сводная Вывоз'!$R8,Вывоз!$D:$D,"*Плант*")/1000</f>
        <v>142.74</v>
      </c>
      <c r="M8" s="52">
        <f>SUMIFS(Вывоз!$G:$G,Вывоз!$A:$A,'Сводная Вывоз'!$R8,Вывоз!$D:$D,"*Новый*")/1000</f>
        <v>0</v>
      </c>
      <c r="N8" s="52">
        <f t="shared" ref="N8" si="9">SUM(K8:M8)</f>
        <v>223.54000000000002</v>
      </c>
      <c r="O8" s="65">
        <f t="shared" si="6"/>
        <v>0.36145656258387754</v>
      </c>
      <c r="P8" s="65">
        <f t="shared" si="7"/>
        <v>0.63854343741612241</v>
      </c>
      <c r="Q8" s="65" t="str">
        <f t="shared" si="8"/>
        <v/>
      </c>
      <c r="R8" s="64">
        <v>45415</v>
      </c>
    </row>
    <row r="9" spans="1:18" x14ac:dyDescent="0.3">
      <c r="A9" s="57">
        <v>45420</v>
      </c>
      <c r="B9" s="58">
        <f>SUMIF(Вывоз!A:A,'Сводная Вывоз'!A9,Вывоз!G:G)/1000</f>
        <v>150.06</v>
      </c>
      <c r="C9" s="59">
        <f>COUNTIF(Вывоз!A:A,'Сводная Вывоз'!A9)</f>
        <v>7</v>
      </c>
      <c r="I9" s="64" t="str">
        <f t="shared" si="5"/>
        <v>04 мая</v>
      </c>
      <c r="J9" s="52">
        <v>142.91999999999999</v>
      </c>
      <c r="K9" s="52"/>
      <c r="L9" s="52"/>
      <c r="M9" s="52"/>
      <c r="N9" s="52"/>
      <c r="O9" s="65" t="str">
        <f t="shared" si="6"/>
        <v/>
      </c>
      <c r="P9" s="65" t="str">
        <f t="shared" si="7"/>
        <v/>
      </c>
      <c r="Q9" s="65" t="str">
        <f t="shared" si="8"/>
        <v/>
      </c>
      <c r="R9" s="64">
        <v>45781</v>
      </c>
    </row>
    <row r="10" spans="1:18" x14ac:dyDescent="0.3">
      <c r="A10" s="57">
        <v>45421</v>
      </c>
      <c r="B10" s="58">
        <f>SUMIF(Вывоз!A:A,'Сводная Вывоз'!A10,Вывоз!G:G)/1000</f>
        <v>76.02</v>
      </c>
      <c r="C10" s="59">
        <f>COUNTIF(Вывоз!A:A,'Сводная Вывоз'!A10)</f>
        <v>3</v>
      </c>
      <c r="I10" s="64" t="str">
        <f t="shared" si="5"/>
        <v>04 мая</v>
      </c>
      <c r="J10" s="52"/>
      <c r="K10" s="52">
        <f>SUMIFS(Вывоз!$G:$G,Вывоз!$A:$A,'Сводная Вывоз'!$R10,Вывоз!$D:$D,"*Лепсари*")/1000</f>
        <v>0</v>
      </c>
      <c r="L10" s="52">
        <f>SUMIFS(Вывоз!$G:$G,Вывоз!$A:$A,'Сводная Вывоз'!$R10,Вывоз!$D:$D,"*Плант*")/1000</f>
        <v>106.1</v>
      </c>
      <c r="M10" s="52">
        <f>SUMIFS(Вывоз!$G:$G,Вывоз!$A:$A,'Сводная Вывоз'!$R10,Вывоз!$D:$D,"*Новый*")/1000</f>
        <v>0</v>
      </c>
      <c r="N10" s="52">
        <f t="shared" ref="N10" si="10">SUM(K10:M10)</f>
        <v>106.1</v>
      </c>
      <c r="O10" s="65" t="str">
        <f t="shared" si="6"/>
        <v/>
      </c>
      <c r="P10" s="65">
        <f t="shared" si="7"/>
        <v>1</v>
      </c>
      <c r="Q10" s="65" t="str">
        <f t="shared" si="8"/>
        <v/>
      </c>
      <c r="R10" s="64">
        <v>45416</v>
      </c>
    </row>
    <row r="11" spans="1:18" x14ac:dyDescent="0.3">
      <c r="A11" s="57">
        <v>45422</v>
      </c>
      <c r="B11" s="58">
        <f>SUMIF(Вывоз!A:A,'Сводная Вывоз'!A11,Вывоз!G:G)/1000</f>
        <v>133.97999999999999</v>
      </c>
      <c r="C11" s="59">
        <f>COUNTIF(Вывоз!A:A,'Сводная Вывоз'!A11)</f>
        <v>6</v>
      </c>
      <c r="I11" s="64" t="str">
        <f t="shared" si="5"/>
        <v>05 мая</v>
      </c>
      <c r="J11" s="52">
        <f>VLOOKUP(R11,'Сводная Ввоз'!A:C,2,0)</f>
        <v>82.26</v>
      </c>
      <c r="K11" s="52"/>
      <c r="L11" s="52"/>
      <c r="M11" s="52"/>
      <c r="N11" s="52"/>
      <c r="O11" s="65" t="str">
        <f t="shared" si="6"/>
        <v/>
      </c>
      <c r="P11" s="65" t="str">
        <f t="shared" si="7"/>
        <v/>
      </c>
      <c r="Q11" s="65" t="str">
        <f t="shared" si="8"/>
        <v/>
      </c>
      <c r="R11" s="64">
        <v>45417</v>
      </c>
    </row>
    <row r="12" spans="1:18" x14ac:dyDescent="0.3">
      <c r="A12" s="57">
        <v>45423</v>
      </c>
      <c r="B12" s="58">
        <f>SUMIF(Вывоз!A:A,'Сводная Вывоз'!A12,Вывоз!G:G)/1000</f>
        <v>88.32</v>
      </c>
      <c r="C12" s="59">
        <f>COUNTIF(Вывоз!A:A,'Сводная Вывоз'!A12)</f>
        <v>4</v>
      </c>
      <c r="I12" s="64" t="str">
        <f t="shared" si="5"/>
        <v>05 мая</v>
      </c>
      <c r="J12" s="52"/>
      <c r="K12" s="52">
        <f>SUMIFS(Вывоз!$G:$G,Вывоз!$A:$A,'Сводная Вывоз'!$R12,Вывоз!$D:$D,"*Лепсари*")/1000</f>
        <v>0</v>
      </c>
      <c r="L12" s="52">
        <f>SUMIFS(Вывоз!$G:$G,Вывоз!$A:$A,'Сводная Вывоз'!$R12,Вывоз!$D:$D,"*Плант*")/1000</f>
        <v>26.08</v>
      </c>
      <c r="M12" s="52">
        <f>SUMIFS(Вывоз!$G:$G,Вывоз!$A:$A,'Сводная Вывоз'!$R12,Вывоз!$D:$D,"*Новый*")/1000</f>
        <v>0</v>
      </c>
      <c r="N12" s="52">
        <f t="shared" ref="N12" si="11">SUM(K12:M12)</f>
        <v>26.08</v>
      </c>
      <c r="O12" s="65" t="str">
        <f t="shared" si="6"/>
        <v/>
      </c>
      <c r="P12" s="65">
        <f t="shared" si="7"/>
        <v>1</v>
      </c>
      <c r="Q12" s="65" t="str">
        <f t="shared" si="8"/>
        <v/>
      </c>
      <c r="R12" s="64">
        <v>45417</v>
      </c>
    </row>
    <row r="13" spans="1:18" x14ac:dyDescent="0.3">
      <c r="A13" s="57">
        <v>45424</v>
      </c>
      <c r="B13" s="58">
        <f>SUMIF(Вывоз!A:A,'Сводная Вывоз'!A13,Вывоз!G:G)/1000</f>
        <v>120.43</v>
      </c>
      <c r="C13" s="59">
        <f>COUNTIF(Вывоз!A:A,'Сводная Вывоз'!A13)</f>
        <v>5</v>
      </c>
      <c r="I13" s="64" t="str">
        <f t="shared" si="5"/>
        <v>06 мая</v>
      </c>
      <c r="J13" s="52">
        <f>VLOOKUP(R13,'Сводная Ввоз'!A:C,2,0)</f>
        <v>177.72</v>
      </c>
      <c r="K13" s="52"/>
      <c r="L13" s="52"/>
      <c r="M13" s="52"/>
      <c r="N13" s="52"/>
      <c r="O13" s="65" t="str">
        <f t="shared" si="6"/>
        <v/>
      </c>
      <c r="P13" s="65" t="str">
        <f t="shared" si="7"/>
        <v/>
      </c>
      <c r="Q13" s="65" t="str">
        <f t="shared" si="8"/>
        <v/>
      </c>
      <c r="R13" s="64">
        <v>45418</v>
      </c>
    </row>
    <row r="14" spans="1:18" x14ac:dyDescent="0.3">
      <c r="A14" s="57">
        <v>45425</v>
      </c>
      <c r="B14" s="58">
        <f>SUMIF(Вывоз!A:A,'Сводная Вывоз'!A14,Вывоз!G:G)/1000</f>
        <v>76.36</v>
      </c>
      <c r="C14" s="59">
        <f>COUNTIF(Вывоз!A:A,'Сводная Вывоз'!A14)</f>
        <v>3</v>
      </c>
      <c r="I14" s="64" t="str">
        <f t="shared" si="5"/>
        <v>06 мая</v>
      </c>
      <c r="J14" s="52"/>
      <c r="K14" s="52">
        <f>SUMIFS(Вывоз!$G:$G,Вывоз!$A:$A,'Сводная Вывоз'!$R14,Вывоз!$D:$D,"*Лепсари*")/1000</f>
        <v>19.8</v>
      </c>
      <c r="L14" s="52">
        <f>SUMIFS(Вывоз!$G:$G,Вывоз!$A:$A,'Сводная Вывоз'!$R14,Вывоз!$D:$D,"*Плант*")/1000</f>
        <v>88.1</v>
      </c>
      <c r="M14" s="52">
        <f>SUMIFS(Вывоз!$G:$G,Вывоз!$A:$A,'Сводная Вывоз'!$R14,Вывоз!$D:$D,"*Новый*")/1000</f>
        <v>0</v>
      </c>
      <c r="N14" s="52">
        <f t="shared" ref="N14" si="12">SUM(K14:M14)</f>
        <v>107.89999999999999</v>
      </c>
      <c r="O14" s="65">
        <f t="shared" si="6"/>
        <v>0.18350324374420762</v>
      </c>
      <c r="P14" s="65">
        <f t="shared" si="7"/>
        <v>0.81649675625579243</v>
      </c>
      <c r="Q14" s="65" t="str">
        <f t="shared" si="8"/>
        <v/>
      </c>
      <c r="R14" s="64">
        <v>45418</v>
      </c>
    </row>
    <row r="15" spans="1:18" x14ac:dyDescent="0.3">
      <c r="A15" s="57">
        <v>45426</v>
      </c>
      <c r="B15" s="58">
        <f>SUMIF(Вывоз!A:A,'Сводная Вывоз'!A15,Вывоз!G:G)/1000</f>
        <v>76.94</v>
      </c>
      <c r="C15" s="59">
        <f>COUNTIF(Вывоз!A:A,'Сводная Вывоз'!A15)</f>
        <v>3</v>
      </c>
      <c r="I15" s="64" t="str">
        <f t="shared" si="5"/>
        <v>07 мая</v>
      </c>
      <c r="J15" s="52">
        <f>VLOOKUP(R15,'Сводная Ввоз'!A:C,2,0)</f>
        <v>153.41999999999999</v>
      </c>
      <c r="K15" s="52"/>
      <c r="L15" s="52"/>
      <c r="M15" s="52"/>
      <c r="N15" s="52"/>
      <c r="O15" s="65" t="str">
        <f t="shared" si="6"/>
        <v/>
      </c>
      <c r="P15" s="65" t="str">
        <f t="shared" si="7"/>
        <v/>
      </c>
      <c r="Q15" s="65" t="str">
        <f t="shared" si="8"/>
        <v/>
      </c>
      <c r="R15" s="64">
        <v>45419</v>
      </c>
    </row>
    <row r="16" spans="1:18" x14ac:dyDescent="0.3">
      <c r="A16" s="57">
        <v>45427</v>
      </c>
      <c r="B16" s="58">
        <f>SUMIF(Вывоз!A:A,'Сводная Вывоз'!A16,Вывоз!G:G)/1000</f>
        <v>0</v>
      </c>
      <c r="C16" s="59">
        <f>COUNTIF(Вывоз!A:A,'Сводная Вывоз'!A16)</f>
        <v>0</v>
      </c>
      <c r="I16" s="64" t="str">
        <f t="shared" si="5"/>
        <v>07 мая</v>
      </c>
      <c r="J16" s="52"/>
      <c r="K16" s="52">
        <f>SUMIFS(Вывоз!$G:$G,Вывоз!$A:$A,'Сводная Вывоз'!$R16,Вывоз!$D:$D,"*Лепсари*")/1000</f>
        <v>0</v>
      </c>
      <c r="L16" s="52">
        <f>SUMIFS(Вывоз!$G:$G,Вывоз!$A:$A,'Сводная Вывоз'!$R16,Вывоз!$D:$D,"*Плант*")/1000</f>
        <v>123.02</v>
      </c>
      <c r="M16" s="52">
        <f>SUMIFS(Вывоз!$G:$G,Вывоз!$A:$A,'Сводная Вывоз'!$R16,Вывоз!$D:$D,"*Новый*")/1000</f>
        <v>0</v>
      </c>
      <c r="N16" s="52">
        <f t="shared" ref="N16" si="13">SUM(K16:M16)</f>
        <v>123.02</v>
      </c>
      <c r="O16" s="65" t="str">
        <f t="shared" si="6"/>
        <v/>
      </c>
      <c r="P16" s="65">
        <f t="shared" si="7"/>
        <v>1</v>
      </c>
      <c r="Q16" s="65" t="str">
        <f t="shared" si="8"/>
        <v/>
      </c>
      <c r="R16" s="64">
        <v>45419</v>
      </c>
    </row>
    <row r="17" spans="1:18" x14ac:dyDescent="0.3">
      <c r="A17" s="57">
        <v>45428</v>
      </c>
      <c r="B17" s="58">
        <f>SUMIF(Вывоз!A:A,'Сводная Вывоз'!A17,Вывоз!G:G)/1000</f>
        <v>0</v>
      </c>
      <c r="C17" s="59">
        <f>COUNTIF(Вывоз!A:A,'Сводная Вывоз'!A17)</f>
        <v>0</v>
      </c>
      <c r="I17" s="64" t="str">
        <f t="shared" si="5"/>
        <v>08 мая</v>
      </c>
      <c r="J17" s="52">
        <f>VLOOKUP(R17,'Сводная Ввоз'!A:C,2,0)</f>
        <v>175.4</v>
      </c>
      <c r="K17" s="52"/>
      <c r="L17" s="52"/>
      <c r="M17" s="52"/>
      <c r="N17" s="52"/>
      <c r="O17" s="65" t="str">
        <f t="shared" si="6"/>
        <v/>
      </c>
      <c r="P17" s="65" t="str">
        <f t="shared" si="7"/>
        <v/>
      </c>
      <c r="Q17" s="65" t="str">
        <f t="shared" si="8"/>
        <v/>
      </c>
      <c r="R17" s="64">
        <v>45420</v>
      </c>
    </row>
    <row r="18" spans="1:18" x14ac:dyDescent="0.3">
      <c r="A18" s="57">
        <v>45429</v>
      </c>
      <c r="B18" s="58">
        <f>SUMIF(Вывоз!A:A,'Сводная Вывоз'!A18,Вывоз!G:G)/1000</f>
        <v>0</v>
      </c>
      <c r="C18" s="59">
        <f>COUNTIF(Вывоз!A:A,'Сводная Вывоз'!A18)</f>
        <v>0</v>
      </c>
      <c r="I18" s="64" t="str">
        <f t="shared" si="5"/>
        <v>08 мая</v>
      </c>
      <c r="J18" s="52"/>
      <c r="K18" s="52">
        <f>SUMIFS(Вывоз!$G:$G,Вывоз!$A:$A,'Сводная Вывоз'!$R18,Вывоз!$D:$D,"*Лепсари*")/1000</f>
        <v>0</v>
      </c>
      <c r="L18" s="52">
        <f>SUMIFS(Вывоз!$G:$G,Вывоз!$A:$A,'Сводная Вывоз'!$R18,Вывоз!$D:$D,"*Плант*")/1000</f>
        <v>150.06</v>
      </c>
      <c r="M18" s="52">
        <f>SUMIFS(Вывоз!$G:$G,Вывоз!$A:$A,'Сводная Вывоз'!$R18,Вывоз!$D:$D,"*Новый*")/1000</f>
        <v>0</v>
      </c>
      <c r="N18" s="52">
        <f t="shared" ref="N18" si="14">SUM(K18:M18)</f>
        <v>150.06</v>
      </c>
      <c r="O18" s="65" t="str">
        <f t="shared" si="6"/>
        <v/>
      </c>
      <c r="P18" s="65">
        <f t="shared" si="7"/>
        <v>1</v>
      </c>
      <c r="Q18" s="65" t="str">
        <f t="shared" si="8"/>
        <v/>
      </c>
      <c r="R18" s="64">
        <v>45420</v>
      </c>
    </row>
    <row r="19" spans="1:18" x14ac:dyDescent="0.3">
      <c r="A19" s="57">
        <v>45430</v>
      </c>
      <c r="B19" s="58">
        <f>SUMIF(Вывоз!A:A,'Сводная Вывоз'!A19,Вывоз!G:G)/1000</f>
        <v>0</v>
      </c>
      <c r="C19" s="59">
        <f>COUNTIF(Вывоз!A:A,'Сводная Вывоз'!A19)</f>
        <v>0</v>
      </c>
      <c r="I19" s="64" t="str">
        <f t="shared" si="5"/>
        <v>09 мая</v>
      </c>
      <c r="J19" s="52">
        <f>VLOOKUP(R19,'Сводная Ввоз'!A:C,2,0)</f>
        <v>79.400000000000006</v>
      </c>
      <c r="K19" s="52"/>
      <c r="L19" s="52"/>
      <c r="M19" s="52"/>
      <c r="N19" s="52"/>
      <c r="O19" s="65" t="str">
        <f t="shared" si="6"/>
        <v/>
      </c>
      <c r="P19" s="65" t="str">
        <f t="shared" si="7"/>
        <v/>
      </c>
      <c r="Q19" s="65" t="str">
        <f t="shared" si="8"/>
        <v/>
      </c>
      <c r="R19" s="64">
        <v>45421</v>
      </c>
    </row>
    <row r="20" spans="1:18" x14ac:dyDescent="0.3">
      <c r="A20" s="57">
        <v>45431</v>
      </c>
      <c r="B20" s="58">
        <f>SUMIF(Вывоз!A:A,'Сводная Вывоз'!A20,Вывоз!G:G)/1000</f>
        <v>0</v>
      </c>
      <c r="C20" s="59">
        <f>COUNTIF(Вывоз!A:A,'Сводная Вывоз'!A20)</f>
        <v>0</v>
      </c>
      <c r="I20" s="64" t="str">
        <f t="shared" si="5"/>
        <v>09 мая</v>
      </c>
      <c r="J20" s="52"/>
      <c r="K20" s="52">
        <f>SUMIFS(Вывоз!$G:$G,Вывоз!$A:$A,'Сводная Вывоз'!$R20,Вывоз!$D:$D,"*Лепсари*")/1000</f>
        <v>0</v>
      </c>
      <c r="L20" s="52">
        <f>SUMIFS(Вывоз!$G:$G,Вывоз!$A:$A,'Сводная Вывоз'!$R20,Вывоз!$D:$D,"*Плант*")/1000</f>
        <v>76.02</v>
      </c>
      <c r="M20" s="52">
        <f>SUMIFS(Вывоз!$G:$G,Вывоз!$A:$A,'Сводная Вывоз'!$R20,Вывоз!$D:$D,"*Новый*")/1000</f>
        <v>0</v>
      </c>
      <c r="N20" s="52">
        <f t="shared" ref="N20" si="15">SUM(K20:M20)</f>
        <v>76.02</v>
      </c>
      <c r="O20" s="65" t="str">
        <f t="shared" si="6"/>
        <v/>
      </c>
      <c r="P20" s="65">
        <f t="shared" si="7"/>
        <v>1</v>
      </c>
      <c r="Q20" s="65" t="str">
        <f t="shared" si="8"/>
        <v/>
      </c>
      <c r="R20" s="64">
        <v>45421</v>
      </c>
    </row>
    <row r="21" spans="1:18" x14ac:dyDescent="0.3">
      <c r="A21" s="57">
        <v>45432</v>
      </c>
      <c r="B21" s="58">
        <f>SUMIF(Вывоз!A:A,'Сводная Вывоз'!A21,Вывоз!G:G)/1000</f>
        <v>0</v>
      </c>
      <c r="C21" s="59">
        <f>COUNTIF(Вывоз!A:A,'Сводная Вывоз'!A21)</f>
        <v>0</v>
      </c>
      <c r="I21" s="64" t="str">
        <f t="shared" si="0"/>
        <v>10 мая</v>
      </c>
      <c r="J21" s="52">
        <f>VLOOKUP(R21,'Сводная Ввоз'!A:C,2,0)</f>
        <v>117.5</v>
      </c>
      <c r="K21" s="52"/>
      <c r="L21" s="52"/>
      <c r="M21" s="52"/>
      <c r="N21" s="52"/>
      <c r="O21" s="65" t="str">
        <f t="shared" si="1"/>
        <v/>
      </c>
      <c r="P21" s="65" t="str">
        <f t="shared" si="2"/>
        <v/>
      </c>
      <c r="Q21" s="65" t="str">
        <f t="shared" si="3"/>
        <v/>
      </c>
      <c r="R21" s="64">
        <v>45422</v>
      </c>
    </row>
    <row r="22" spans="1:18" x14ac:dyDescent="0.3">
      <c r="A22" s="57">
        <v>45433</v>
      </c>
      <c r="B22" s="58">
        <f>SUMIF(Вывоз!A:A,'Сводная Вывоз'!A22,Вывоз!G:G)/1000</f>
        <v>0</v>
      </c>
      <c r="C22" s="59">
        <f>COUNTIF(Вывоз!A:A,'Сводная Вывоз'!A22)</f>
        <v>0</v>
      </c>
      <c r="I22" s="64" t="str">
        <f t="shared" si="0"/>
        <v>10 мая</v>
      </c>
      <c r="J22" s="52"/>
      <c r="K22" s="52">
        <f>SUMIFS(Вывоз!$G:$G,Вывоз!$A:$A,'Сводная Вывоз'!$R22,Вывоз!$D:$D,"*Лепсари*")/1000</f>
        <v>23.28</v>
      </c>
      <c r="L22" s="52">
        <f>SUMIFS(Вывоз!$G:$G,Вывоз!$A:$A,'Сводная Вывоз'!$R22,Вывоз!$D:$D,"*Плант*")/1000</f>
        <v>110.7</v>
      </c>
      <c r="M22" s="52">
        <f>SUMIFS(Вывоз!$G:$G,Вывоз!$A:$A,'Сводная Вывоз'!$R22,Вывоз!$D:$D,"*Новый*")/1000</f>
        <v>0</v>
      </c>
      <c r="N22" s="52">
        <f t="shared" ref="N22" si="16">SUM(K22:M22)</f>
        <v>133.98000000000002</v>
      </c>
      <c r="O22" s="65">
        <f t="shared" si="1"/>
        <v>0.17375727720555306</v>
      </c>
      <c r="P22" s="65">
        <f t="shared" si="2"/>
        <v>0.82624272279444688</v>
      </c>
      <c r="Q22" s="65" t="str">
        <f t="shared" si="3"/>
        <v/>
      </c>
      <c r="R22" s="64">
        <v>45422</v>
      </c>
    </row>
    <row r="23" spans="1:18" x14ac:dyDescent="0.3">
      <c r="A23" s="57">
        <v>45434</v>
      </c>
      <c r="B23" s="58">
        <f>SUMIF(Вывоз!A:A,'Сводная Вывоз'!A23,Вывоз!G:G)/1000</f>
        <v>0</v>
      </c>
      <c r="C23" s="59">
        <f>COUNTIF(Вывоз!A:A,'Сводная Вывоз'!A23)</f>
        <v>0</v>
      </c>
      <c r="I23" s="64" t="str">
        <f t="shared" si="0"/>
        <v>11 мая</v>
      </c>
      <c r="J23" s="52">
        <f>VLOOKUP(R23,'Сводная Ввоз'!A:C,2,0)</f>
        <v>74.400000000000006</v>
      </c>
      <c r="K23" s="52"/>
      <c r="L23" s="52"/>
      <c r="M23" s="52"/>
      <c r="N23" s="52"/>
      <c r="O23" s="65" t="str">
        <f t="shared" si="1"/>
        <v/>
      </c>
      <c r="P23" s="65" t="str">
        <f t="shared" si="2"/>
        <v/>
      </c>
      <c r="Q23" s="65" t="str">
        <f t="shared" si="3"/>
        <v/>
      </c>
      <c r="R23" s="64">
        <v>45423</v>
      </c>
    </row>
    <row r="24" spans="1:18" x14ac:dyDescent="0.3">
      <c r="A24" s="57">
        <v>45435</v>
      </c>
      <c r="B24" s="58">
        <f>SUMIF(Вывоз!A:A,'Сводная Вывоз'!A24,Вывоз!G:G)/1000</f>
        <v>0</v>
      </c>
      <c r="C24" s="59">
        <f>COUNTIF(Вывоз!A:A,'Сводная Вывоз'!A24)</f>
        <v>0</v>
      </c>
      <c r="I24" s="64" t="str">
        <f t="shared" si="0"/>
        <v>11 мая</v>
      </c>
      <c r="J24" s="52"/>
      <c r="K24" s="52">
        <f>SUMIFS(Вывоз!$G:$G,Вывоз!$A:$A,'Сводная Вывоз'!$R24,Вывоз!$D:$D,"*Лепсари*")/1000</f>
        <v>0</v>
      </c>
      <c r="L24" s="52">
        <f>SUMIFS(Вывоз!$G:$G,Вывоз!$A:$A,'Сводная Вывоз'!$R24,Вывоз!$D:$D,"*Плант*")/1000</f>
        <v>88.32</v>
      </c>
      <c r="M24" s="52">
        <f>SUMIFS(Вывоз!$G:$G,Вывоз!$A:$A,'Сводная Вывоз'!$R24,Вывоз!$D:$D,"*Новый*")/1000</f>
        <v>0</v>
      </c>
      <c r="N24" s="52">
        <f t="shared" ref="N24" si="17">SUM(K24:M24)</f>
        <v>88.32</v>
      </c>
      <c r="O24" s="65" t="str">
        <f t="shared" si="1"/>
        <v/>
      </c>
      <c r="P24" s="65">
        <f t="shared" si="2"/>
        <v>1</v>
      </c>
      <c r="Q24" s="65" t="str">
        <f t="shared" si="3"/>
        <v/>
      </c>
      <c r="R24" s="64">
        <v>45423</v>
      </c>
    </row>
    <row r="25" spans="1:18" x14ac:dyDescent="0.3">
      <c r="A25" s="57">
        <v>45436</v>
      </c>
      <c r="B25" s="58">
        <f>SUMIF(Вывоз!A:A,'Сводная Вывоз'!A25,Вывоз!G:G)/1000</f>
        <v>0</v>
      </c>
      <c r="C25" s="59">
        <f>COUNTIF(Вывоз!A:A,'Сводная Вывоз'!A25)</f>
        <v>0</v>
      </c>
      <c r="I25" s="64" t="str">
        <f t="shared" si="0"/>
        <v>12 мая</v>
      </c>
      <c r="J25" s="52">
        <f>VLOOKUP(R25,'Сводная Ввоз'!A:C,2,0)</f>
        <v>52.06</v>
      </c>
      <c r="K25" s="52"/>
      <c r="L25" s="52"/>
      <c r="M25" s="52"/>
      <c r="N25" s="52"/>
      <c r="O25" s="65" t="str">
        <f t="shared" si="1"/>
        <v/>
      </c>
      <c r="P25" s="65" t="str">
        <f t="shared" si="2"/>
        <v/>
      </c>
      <c r="Q25" s="65" t="str">
        <f t="shared" si="3"/>
        <v/>
      </c>
      <c r="R25" s="64">
        <v>45424</v>
      </c>
    </row>
    <row r="26" spans="1:18" x14ac:dyDescent="0.3">
      <c r="A26" s="57">
        <v>45437</v>
      </c>
      <c r="B26" s="58">
        <f>SUMIF(Вывоз!A:A,'Сводная Вывоз'!A26,Вывоз!G:G)/1000</f>
        <v>0</v>
      </c>
      <c r="C26" s="59">
        <f>COUNTIF(Вывоз!A:A,'Сводная Вывоз'!A26)</f>
        <v>0</v>
      </c>
      <c r="I26" s="64" t="str">
        <f t="shared" si="0"/>
        <v>12 мая</v>
      </c>
      <c r="J26" s="52"/>
      <c r="K26" s="52">
        <f>SUMIFS(Вывоз!$G:$G,Вывоз!$A:$A,'Сводная Вывоз'!$R26,Вывоз!$D:$D,"*Лепсари*")/1000</f>
        <v>21.32</v>
      </c>
      <c r="L26" s="52">
        <f>SUMIFS(Вывоз!$G:$G,Вывоз!$A:$A,'Сводная Вывоз'!$R26,Вывоз!$D:$D,"*Плант*")/1000</f>
        <v>99.11</v>
      </c>
      <c r="M26" s="52">
        <f>SUMIFS(Вывоз!$G:$G,Вывоз!$A:$A,'Сводная Вывоз'!$R26,Вывоз!$D:$D,"*Новый*")/1000</f>
        <v>0</v>
      </c>
      <c r="N26" s="52">
        <f t="shared" ref="N26" si="18">SUM(K26:M26)</f>
        <v>120.43</v>
      </c>
      <c r="O26" s="65">
        <f t="shared" si="1"/>
        <v>0.17703230092169725</v>
      </c>
      <c r="P26" s="65">
        <f t="shared" si="2"/>
        <v>0.82296769907830269</v>
      </c>
      <c r="Q26" s="65" t="str">
        <f t="shared" si="3"/>
        <v/>
      </c>
      <c r="R26" s="64">
        <v>45424</v>
      </c>
    </row>
    <row r="27" spans="1:18" x14ac:dyDescent="0.3">
      <c r="A27" s="57">
        <v>45438</v>
      </c>
      <c r="B27" s="58">
        <f>SUMIF(Вывоз!A:A,'Сводная Вывоз'!A27,Вывоз!G:G)/1000</f>
        <v>0</v>
      </c>
      <c r="C27" s="59">
        <f>COUNTIF(Вывоз!A:A,'Сводная Вывоз'!A27)</f>
        <v>0</v>
      </c>
      <c r="I27" s="64" t="str">
        <f t="shared" si="0"/>
        <v>13 мая</v>
      </c>
      <c r="J27" s="52">
        <f>VLOOKUP(R27,'Сводная Ввоз'!A:C,2,0)</f>
        <v>209.02</v>
      </c>
      <c r="K27" s="52"/>
      <c r="L27" s="52"/>
      <c r="M27" s="52"/>
      <c r="N27" s="52"/>
      <c r="O27" s="65" t="str">
        <f t="shared" si="1"/>
        <v/>
      </c>
      <c r="P27" s="65" t="str">
        <f t="shared" si="2"/>
        <v/>
      </c>
      <c r="Q27" s="65" t="str">
        <f t="shared" si="3"/>
        <v/>
      </c>
      <c r="R27" s="64">
        <v>45425</v>
      </c>
    </row>
    <row r="28" spans="1:18" x14ac:dyDescent="0.3">
      <c r="A28" s="57">
        <v>45439</v>
      </c>
      <c r="B28" s="58">
        <v>55.48</v>
      </c>
      <c r="C28" s="59">
        <f>COUNTIF(Вывоз!A:A,'Сводная Вывоз'!A28)</f>
        <v>0</v>
      </c>
      <c r="I28" s="64" t="str">
        <f t="shared" si="0"/>
        <v>13 мая</v>
      </c>
      <c r="J28" s="52"/>
      <c r="K28" s="52">
        <f>SUMIFS(Вывоз!$G:$G,Вывоз!$A:$A,'Сводная Вывоз'!$R28,Вывоз!$D:$D,"*Лепсари*")/1000</f>
        <v>0</v>
      </c>
      <c r="L28" s="52">
        <f>SUMIFS(Вывоз!$G:$G,Вывоз!$A:$A,'Сводная Вывоз'!$R28,Вывоз!$D:$D,"*Плант*")/1000</f>
        <v>76.36</v>
      </c>
      <c r="M28" s="52">
        <f>SUMIFS(Вывоз!$G:$G,Вывоз!$A:$A,'Сводная Вывоз'!$R28,Вывоз!$D:$D,"*Новый*")/1000</f>
        <v>0</v>
      </c>
      <c r="N28" s="52">
        <f t="shared" ref="N28" si="19">SUM(K28:M28)</f>
        <v>76.36</v>
      </c>
      <c r="O28" s="65" t="str">
        <f t="shared" si="1"/>
        <v/>
      </c>
      <c r="P28" s="65">
        <f t="shared" si="2"/>
        <v>1</v>
      </c>
      <c r="Q28" s="65" t="str">
        <f t="shared" si="3"/>
        <v/>
      </c>
      <c r="R28" s="64">
        <v>45425</v>
      </c>
    </row>
    <row r="29" spans="1:18" x14ac:dyDescent="0.3">
      <c r="A29" s="57">
        <v>45440</v>
      </c>
      <c r="B29" s="58">
        <v>196.04</v>
      </c>
      <c r="C29" s="59">
        <f>COUNTIF(Вывоз!A:A,'Сводная Вывоз'!A29)</f>
        <v>0</v>
      </c>
      <c r="I29" s="64" t="str">
        <f t="shared" si="0"/>
        <v>14 мая</v>
      </c>
      <c r="J29" s="52">
        <f>VLOOKUP(R29,'Сводная Ввоз'!A:C,2,0)</f>
        <v>188.96</v>
      </c>
      <c r="K29" s="52"/>
      <c r="L29" s="52"/>
      <c r="M29" s="52"/>
      <c r="N29" s="52"/>
      <c r="O29" s="65" t="str">
        <f t="shared" si="1"/>
        <v/>
      </c>
      <c r="P29" s="65" t="str">
        <f t="shared" si="2"/>
        <v/>
      </c>
      <c r="Q29" s="65" t="str">
        <f t="shared" si="3"/>
        <v/>
      </c>
      <c r="R29" s="64">
        <v>45426</v>
      </c>
    </row>
    <row r="30" spans="1:18" x14ac:dyDescent="0.3">
      <c r="A30" s="57">
        <v>45441</v>
      </c>
      <c r="B30" s="58">
        <v>130.06</v>
      </c>
      <c r="C30" s="59">
        <f>COUNTIF(Вывоз!A:A,'Сводная Вывоз'!A30)</f>
        <v>0</v>
      </c>
      <c r="I30" s="64" t="str">
        <f t="shared" si="0"/>
        <v>14 мая</v>
      </c>
      <c r="J30" s="52"/>
      <c r="K30" s="52">
        <f>SUMIFS(Вывоз!$G:$G,Вывоз!$A:$A,'Сводная Вывоз'!$R30,Вывоз!$D:$D,"*Лепсари*")/1000</f>
        <v>0</v>
      </c>
      <c r="L30" s="52">
        <f>SUMIFS(Вывоз!$G:$G,Вывоз!$A:$A,'Сводная Вывоз'!$R30,Вывоз!$D:$D,"*Плант*")/1000</f>
        <v>76.94</v>
      </c>
      <c r="M30" s="52">
        <f>SUMIFS(Вывоз!$G:$G,Вывоз!$A:$A,'Сводная Вывоз'!$R30,Вывоз!$D:$D,"*Новый*")/1000</f>
        <v>0</v>
      </c>
      <c r="N30" s="52">
        <f t="shared" ref="N30" si="20">SUM(K30:M30)</f>
        <v>76.94</v>
      </c>
      <c r="O30" s="65" t="str">
        <f t="shared" si="1"/>
        <v/>
      </c>
      <c r="P30" s="65">
        <f t="shared" si="2"/>
        <v>1</v>
      </c>
      <c r="Q30" s="65" t="str">
        <f t="shared" si="3"/>
        <v/>
      </c>
      <c r="R30" s="64">
        <v>45426</v>
      </c>
    </row>
    <row r="31" spans="1:18" x14ac:dyDescent="0.3">
      <c r="A31" s="57">
        <v>45442</v>
      </c>
      <c r="B31" s="58">
        <f>SUMIF(Вывоз!A:A,'Сводная Вывоз'!A31,Вывоз!G:G)/1000</f>
        <v>0</v>
      </c>
      <c r="C31" s="59">
        <f>COUNTIF(Вывоз!A:A,'Сводная Вывоз'!A31)</f>
        <v>0</v>
      </c>
      <c r="I31" s="64" t="str">
        <f t="shared" si="0"/>
        <v>15 мая</v>
      </c>
      <c r="J31" s="52">
        <f>VLOOKUP(R31,'Сводная Ввоз'!A:C,2,0)</f>
        <v>0</v>
      </c>
      <c r="K31" s="52"/>
      <c r="L31" s="52"/>
      <c r="M31" s="52"/>
      <c r="N31" s="52"/>
      <c r="O31" s="65" t="str">
        <f t="shared" si="1"/>
        <v/>
      </c>
      <c r="P31" s="65" t="str">
        <f t="shared" si="2"/>
        <v/>
      </c>
      <c r="Q31" s="65" t="str">
        <f t="shared" si="3"/>
        <v/>
      </c>
      <c r="R31" s="64">
        <v>45427</v>
      </c>
    </row>
    <row r="32" spans="1:18" x14ac:dyDescent="0.3">
      <c r="A32" s="57">
        <v>45443</v>
      </c>
      <c r="B32" s="58">
        <f>SUMIF(Вывоз!A:A,'Сводная Вывоз'!A32,Вывоз!G:G)/1000</f>
        <v>0</v>
      </c>
      <c r="C32" s="59">
        <f>COUNTIF(Вывоз!A:A,'Сводная Вывоз'!A32)</f>
        <v>0</v>
      </c>
      <c r="I32" s="64" t="str">
        <f t="shared" si="0"/>
        <v>15 мая</v>
      </c>
      <c r="J32" s="52"/>
      <c r="K32" s="52">
        <f>SUMIFS(Вывоз!$G:$G,Вывоз!$A:$A,'Сводная Вывоз'!$R32,Вывоз!$D:$D,"*Лепсари*")/1000</f>
        <v>0</v>
      </c>
      <c r="L32" s="52">
        <f>SUMIFS(Вывоз!$G:$G,Вывоз!$A:$A,'Сводная Вывоз'!$R32,Вывоз!$D:$D,"*Плант*")/1000</f>
        <v>0</v>
      </c>
      <c r="M32" s="52">
        <f>SUMIFS(Вывоз!$G:$G,Вывоз!$A:$A,'Сводная Вывоз'!$R32,Вывоз!$D:$D,"*Новый*")/1000</f>
        <v>0</v>
      </c>
      <c r="N32" s="52">
        <f t="shared" ref="N32" si="21">SUM(K32:M32)</f>
        <v>0</v>
      </c>
      <c r="O32" s="65" t="str">
        <f t="shared" si="1"/>
        <v/>
      </c>
      <c r="P32" s="65" t="str">
        <f t="shared" si="2"/>
        <v/>
      </c>
      <c r="Q32" s="65" t="str">
        <f t="shared" si="3"/>
        <v/>
      </c>
      <c r="R32" s="64">
        <v>45427</v>
      </c>
    </row>
    <row r="33" spans="1:18" x14ac:dyDescent="0.3">
      <c r="A33" s="55" t="s">
        <v>61</v>
      </c>
      <c r="B33" s="60">
        <f>SUM(B2:B32)</f>
        <v>2224.7199999999998</v>
      </c>
      <c r="C33" s="60">
        <f>AVERAGEIF(C2:C32,"&gt;0",C2:C32)</f>
        <v>5.4285714285714288</v>
      </c>
      <c r="I33" s="64" t="str">
        <f t="shared" si="0"/>
        <v>16 мая</v>
      </c>
      <c r="J33" s="52">
        <f>VLOOKUP(R33,'Сводная Ввоз'!A:C,2,0)</f>
        <v>0</v>
      </c>
      <c r="K33" s="52"/>
      <c r="L33" s="52"/>
      <c r="M33" s="52"/>
      <c r="N33" s="52"/>
      <c r="O33" s="65" t="str">
        <f t="shared" ref="O33:O64" si="22">IFERROR(IF((K33/$N33)=0,"",K33/$N33),"")</f>
        <v/>
      </c>
      <c r="P33" s="65" t="str">
        <f t="shared" ref="P33:P64" si="23">IFERROR(IF((L33/$N33)=0,"",L33/$N33),"")</f>
        <v/>
      </c>
      <c r="Q33" s="65" t="str">
        <f t="shared" ref="Q33:Q64" si="24">IFERROR(IF((M33/$N33)=0,"",M33/$N33),"")</f>
        <v/>
      </c>
      <c r="R33" s="64">
        <f>R31+1</f>
        <v>45428</v>
      </c>
    </row>
    <row r="34" spans="1:18" x14ac:dyDescent="0.3">
      <c r="I34" s="64" t="str">
        <f t="shared" si="0"/>
        <v>16 мая</v>
      </c>
      <c r="J34" s="52"/>
      <c r="K34" s="52">
        <f>SUMIFS(Вывоз!$G:$G,Вывоз!$A:$A,'Сводная Вывоз'!$R34,Вывоз!$D:$D,"*Лепсари*")/1000</f>
        <v>0</v>
      </c>
      <c r="L34" s="52">
        <f>SUMIFS(Вывоз!$G:$G,Вывоз!$A:$A,'Сводная Вывоз'!$R34,Вывоз!$D:$D,"*Плант*")/1000</f>
        <v>0</v>
      </c>
      <c r="M34" s="52">
        <f>SUMIFS(Вывоз!$G:$G,Вывоз!$A:$A,'Сводная Вывоз'!$R34,Вывоз!$D:$D,"*Новый*")/1000</f>
        <v>0</v>
      </c>
      <c r="N34" s="52">
        <f t="shared" ref="N34" si="25">SUM(K34:M34)</f>
        <v>0</v>
      </c>
      <c r="O34" s="65" t="str">
        <f t="shared" si="22"/>
        <v/>
      </c>
      <c r="P34" s="65" t="str">
        <f t="shared" si="23"/>
        <v/>
      </c>
      <c r="Q34" s="65" t="str">
        <f t="shared" si="24"/>
        <v/>
      </c>
      <c r="R34" s="64">
        <f>R31+1</f>
        <v>45428</v>
      </c>
    </row>
    <row r="35" spans="1:18" x14ac:dyDescent="0.3">
      <c r="I35" s="64" t="str">
        <f t="shared" si="0"/>
        <v>17 мая</v>
      </c>
      <c r="J35" s="52">
        <f>VLOOKUP(R35,'Сводная Ввоз'!A:C,2,0)</f>
        <v>0</v>
      </c>
      <c r="K35" s="52"/>
      <c r="L35" s="52"/>
      <c r="M35" s="52"/>
      <c r="N35" s="52"/>
      <c r="O35" s="65" t="str">
        <f t="shared" si="22"/>
        <v/>
      </c>
      <c r="P35" s="65" t="str">
        <f t="shared" si="23"/>
        <v/>
      </c>
      <c r="Q35" s="65" t="str">
        <f t="shared" si="24"/>
        <v/>
      </c>
      <c r="R35" s="64">
        <f t="shared" ref="R35" si="26">R33+1</f>
        <v>45429</v>
      </c>
    </row>
    <row r="36" spans="1:18" x14ac:dyDescent="0.3">
      <c r="I36" s="64" t="str">
        <f t="shared" si="0"/>
        <v>17 мая</v>
      </c>
      <c r="J36" s="52"/>
      <c r="K36" s="52">
        <f>SUMIFS(Вывоз!$G:$G,Вывоз!$A:$A,'Сводная Вывоз'!$R36,Вывоз!$D:$D,"*Лепсари*")/1000</f>
        <v>0</v>
      </c>
      <c r="L36" s="52">
        <f>SUMIFS(Вывоз!$G:$G,Вывоз!$A:$A,'Сводная Вывоз'!$R36,Вывоз!$D:$D,"*Плант*")/1000</f>
        <v>0</v>
      </c>
      <c r="M36" s="52">
        <f>SUMIFS(Вывоз!$G:$G,Вывоз!$A:$A,'Сводная Вывоз'!$R36,Вывоз!$D:$D,"*Новый*")/1000</f>
        <v>0</v>
      </c>
      <c r="N36" s="52">
        <f t="shared" ref="N36" si="27">SUM(K36:M36)</f>
        <v>0</v>
      </c>
      <c r="O36" s="65" t="str">
        <f t="shared" si="22"/>
        <v/>
      </c>
      <c r="P36" s="65" t="str">
        <f t="shared" si="23"/>
        <v/>
      </c>
      <c r="Q36" s="65" t="str">
        <f t="shared" si="24"/>
        <v/>
      </c>
      <c r="R36" s="64">
        <f t="shared" ref="R36" si="28">R33+1</f>
        <v>45429</v>
      </c>
    </row>
    <row r="37" spans="1:18" x14ac:dyDescent="0.3">
      <c r="I37" s="64" t="str">
        <f t="shared" si="0"/>
        <v>18 мая</v>
      </c>
      <c r="J37" s="52">
        <f>VLOOKUP(R37,'Сводная Ввоз'!A:C,2,0)</f>
        <v>0</v>
      </c>
      <c r="K37" s="52"/>
      <c r="L37" s="52"/>
      <c r="M37" s="52"/>
      <c r="N37" s="52"/>
      <c r="O37" s="65" t="str">
        <f t="shared" si="22"/>
        <v/>
      </c>
      <c r="P37" s="65" t="str">
        <f t="shared" si="23"/>
        <v/>
      </c>
      <c r="Q37" s="65" t="str">
        <f t="shared" si="24"/>
        <v/>
      </c>
      <c r="R37" s="64">
        <f t="shared" ref="R37" si="29">R35+1</f>
        <v>45430</v>
      </c>
    </row>
    <row r="38" spans="1:18" x14ac:dyDescent="0.3">
      <c r="I38" s="64" t="str">
        <f t="shared" si="0"/>
        <v>18 мая</v>
      </c>
      <c r="J38" s="52"/>
      <c r="K38" s="52">
        <f>SUMIFS(Вывоз!$G:$G,Вывоз!$A:$A,'Сводная Вывоз'!$R38,Вывоз!$D:$D,"*Лепсари*")/1000</f>
        <v>0</v>
      </c>
      <c r="L38" s="52">
        <f>SUMIFS(Вывоз!$G:$G,Вывоз!$A:$A,'Сводная Вывоз'!$R38,Вывоз!$D:$D,"*Плант*")/1000</f>
        <v>0</v>
      </c>
      <c r="M38" s="52">
        <f>SUMIFS(Вывоз!$G:$G,Вывоз!$A:$A,'Сводная Вывоз'!$R38,Вывоз!$D:$D,"*Новый*")/1000</f>
        <v>0</v>
      </c>
      <c r="N38" s="52">
        <f t="shared" ref="N38" si="30">SUM(K38:M38)</f>
        <v>0</v>
      </c>
      <c r="O38" s="65" t="str">
        <f t="shared" si="22"/>
        <v/>
      </c>
      <c r="P38" s="65" t="str">
        <f t="shared" si="23"/>
        <v/>
      </c>
      <c r="Q38" s="65" t="str">
        <f t="shared" si="24"/>
        <v/>
      </c>
      <c r="R38" s="64">
        <f t="shared" ref="R38" si="31">R35+1</f>
        <v>45430</v>
      </c>
    </row>
    <row r="39" spans="1:18" x14ac:dyDescent="0.3">
      <c r="I39" s="64" t="str">
        <f t="shared" si="0"/>
        <v>19 мая</v>
      </c>
      <c r="J39" s="52">
        <f>VLOOKUP(R39,'Сводная Ввоз'!A:C,2,0)</f>
        <v>0</v>
      </c>
      <c r="K39" s="52"/>
      <c r="L39" s="52"/>
      <c r="M39" s="52"/>
      <c r="N39" s="52"/>
      <c r="O39" s="65" t="str">
        <f t="shared" si="22"/>
        <v/>
      </c>
      <c r="P39" s="65" t="str">
        <f t="shared" si="23"/>
        <v/>
      </c>
      <c r="Q39" s="65" t="str">
        <f t="shared" si="24"/>
        <v/>
      </c>
      <c r="R39" s="64">
        <f t="shared" ref="R39" si="32">R37+1</f>
        <v>45431</v>
      </c>
    </row>
    <row r="40" spans="1:18" x14ac:dyDescent="0.3">
      <c r="I40" s="64" t="str">
        <f t="shared" si="0"/>
        <v>19 мая</v>
      </c>
      <c r="J40" s="52"/>
      <c r="K40" s="52">
        <f>SUMIFS(Вывоз!$G:$G,Вывоз!$A:$A,'Сводная Вывоз'!$R40,Вывоз!$D:$D,"*Лепсари*")/1000</f>
        <v>0</v>
      </c>
      <c r="L40" s="52">
        <f>SUMIFS(Вывоз!$G:$G,Вывоз!$A:$A,'Сводная Вывоз'!$R40,Вывоз!$D:$D,"*Плант*")/1000</f>
        <v>0</v>
      </c>
      <c r="M40" s="52">
        <f>SUMIFS(Вывоз!$G:$G,Вывоз!$A:$A,'Сводная Вывоз'!$R40,Вывоз!$D:$D,"*Новый*")/1000</f>
        <v>0</v>
      </c>
      <c r="N40" s="52">
        <f t="shared" ref="N40" si="33">SUM(K40:M40)</f>
        <v>0</v>
      </c>
      <c r="O40" s="65" t="str">
        <f t="shared" si="22"/>
        <v/>
      </c>
      <c r="P40" s="65" t="str">
        <f t="shared" si="23"/>
        <v/>
      </c>
      <c r="Q40" s="65" t="str">
        <f t="shared" si="24"/>
        <v/>
      </c>
      <c r="R40" s="64">
        <f t="shared" ref="R40" si="34">R37+1</f>
        <v>45431</v>
      </c>
    </row>
    <row r="41" spans="1:18" x14ac:dyDescent="0.3">
      <c r="I41" s="64" t="str">
        <f t="shared" si="0"/>
        <v>20 мая</v>
      </c>
      <c r="J41" s="52">
        <f>VLOOKUP(R41,'Сводная Ввоз'!A:C,2,0)</f>
        <v>0</v>
      </c>
      <c r="K41" s="52"/>
      <c r="L41" s="52"/>
      <c r="M41" s="52"/>
      <c r="N41" s="52"/>
      <c r="O41" s="65" t="str">
        <f t="shared" si="22"/>
        <v/>
      </c>
      <c r="P41" s="65" t="str">
        <f t="shared" si="23"/>
        <v/>
      </c>
      <c r="Q41" s="65" t="str">
        <f t="shared" si="24"/>
        <v/>
      </c>
      <c r="R41" s="64">
        <f t="shared" ref="R41" si="35">R39+1</f>
        <v>45432</v>
      </c>
    </row>
    <row r="42" spans="1:18" x14ac:dyDescent="0.3">
      <c r="I42" s="64" t="str">
        <f t="shared" si="0"/>
        <v>20 мая</v>
      </c>
      <c r="J42" s="52"/>
      <c r="K42" s="52">
        <f>SUMIFS(Вывоз!$G:$G,Вывоз!$A:$A,'Сводная Вывоз'!$R42,Вывоз!$D:$D,"*Лепсари*")/1000</f>
        <v>0</v>
      </c>
      <c r="L42" s="52">
        <f>SUMIFS(Вывоз!$G:$G,Вывоз!$A:$A,'Сводная Вывоз'!$R42,Вывоз!$D:$D,"*Плант*")/1000</f>
        <v>0</v>
      </c>
      <c r="M42" s="52">
        <f>SUMIFS(Вывоз!$G:$G,Вывоз!$A:$A,'Сводная Вывоз'!$R42,Вывоз!$D:$D,"*Новый*")/1000</f>
        <v>0</v>
      </c>
      <c r="N42" s="52">
        <f t="shared" ref="N42" si="36">SUM(K42:M42)</f>
        <v>0</v>
      </c>
      <c r="O42" s="65" t="str">
        <f t="shared" si="22"/>
        <v/>
      </c>
      <c r="P42" s="65" t="str">
        <f t="shared" si="23"/>
        <v/>
      </c>
      <c r="Q42" s="65" t="str">
        <f t="shared" si="24"/>
        <v/>
      </c>
      <c r="R42" s="64">
        <f t="shared" ref="R42" si="37">R39+1</f>
        <v>45432</v>
      </c>
    </row>
    <row r="43" spans="1:18" x14ac:dyDescent="0.3">
      <c r="I43" s="64" t="str">
        <f t="shared" si="0"/>
        <v>21 мая</v>
      </c>
      <c r="J43" s="52">
        <f>VLOOKUP(R43,'Сводная Ввоз'!A:C,2,0)</f>
        <v>0</v>
      </c>
      <c r="K43" s="52"/>
      <c r="L43" s="52"/>
      <c r="M43" s="52"/>
      <c r="N43" s="52"/>
      <c r="O43" s="65" t="str">
        <f t="shared" si="22"/>
        <v/>
      </c>
      <c r="P43" s="65" t="str">
        <f t="shared" si="23"/>
        <v/>
      </c>
      <c r="Q43" s="65" t="str">
        <f t="shared" si="24"/>
        <v/>
      </c>
      <c r="R43" s="64">
        <f t="shared" ref="R43" si="38">R41+1</f>
        <v>45433</v>
      </c>
    </row>
    <row r="44" spans="1:18" x14ac:dyDescent="0.3">
      <c r="I44" s="64" t="str">
        <f t="shared" si="0"/>
        <v>21 мая</v>
      </c>
      <c r="J44" s="52"/>
      <c r="K44" s="52">
        <f>SUMIFS(Вывоз!$G:$G,Вывоз!$A:$A,'Сводная Вывоз'!$R44,Вывоз!$D:$D,"*Лепсари*")/1000</f>
        <v>0</v>
      </c>
      <c r="L44" s="52">
        <f>SUMIFS(Вывоз!$G:$G,Вывоз!$A:$A,'Сводная Вывоз'!$R44,Вывоз!$D:$D,"*Плант*")/1000</f>
        <v>0</v>
      </c>
      <c r="M44" s="52">
        <f>SUMIFS(Вывоз!$G:$G,Вывоз!$A:$A,'Сводная Вывоз'!$R44,Вывоз!$D:$D,"*Новый*")/1000</f>
        <v>0</v>
      </c>
      <c r="N44" s="52">
        <f t="shared" ref="N44" si="39">SUM(K44:M44)</f>
        <v>0</v>
      </c>
      <c r="O44" s="65" t="str">
        <f t="shared" si="22"/>
        <v/>
      </c>
      <c r="P44" s="65" t="str">
        <f t="shared" si="23"/>
        <v/>
      </c>
      <c r="Q44" s="65" t="str">
        <f t="shared" si="24"/>
        <v/>
      </c>
      <c r="R44" s="64">
        <f t="shared" ref="R44" si="40">R41+1</f>
        <v>45433</v>
      </c>
    </row>
    <row r="45" spans="1:18" x14ac:dyDescent="0.3">
      <c r="I45" s="64" t="str">
        <f t="shared" si="0"/>
        <v>22 мая</v>
      </c>
      <c r="J45" s="52">
        <f>VLOOKUP(R45,'Сводная Ввоз'!A:C,2,0)</f>
        <v>0</v>
      </c>
      <c r="K45" s="52"/>
      <c r="L45" s="52"/>
      <c r="M45" s="52"/>
      <c r="N45" s="52"/>
      <c r="O45" s="65" t="str">
        <f t="shared" si="22"/>
        <v/>
      </c>
      <c r="P45" s="65" t="str">
        <f t="shared" si="23"/>
        <v/>
      </c>
      <c r="Q45" s="65" t="str">
        <f t="shared" si="24"/>
        <v/>
      </c>
      <c r="R45" s="64">
        <f t="shared" ref="R45" si="41">R43+1</f>
        <v>45434</v>
      </c>
    </row>
    <row r="46" spans="1:18" x14ac:dyDescent="0.3">
      <c r="I46" s="64" t="str">
        <f t="shared" si="0"/>
        <v>22 мая</v>
      </c>
      <c r="J46" s="52"/>
      <c r="K46" s="52">
        <f>SUMIFS(Вывоз!$G:$G,Вывоз!$A:$A,'Сводная Вывоз'!$R46,Вывоз!$D:$D,"*Лепсари*")/1000</f>
        <v>0</v>
      </c>
      <c r="L46" s="52">
        <f>SUMIFS(Вывоз!$G:$G,Вывоз!$A:$A,'Сводная Вывоз'!$R46,Вывоз!$D:$D,"*Плант*")/1000</f>
        <v>0</v>
      </c>
      <c r="M46" s="52">
        <f>SUMIFS(Вывоз!$G:$G,Вывоз!$A:$A,'Сводная Вывоз'!$R46,Вывоз!$D:$D,"*Новый*")/1000</f>
        <v>0</v>
      </c>
      <c r="N46" s="52">
        <f t="shared" ref="N46" si="42">SUM(K46:M46)</f>
        <v>0</v>
      </c>
      <c r="O46" s="65" t="str">
        <f t="shared" si="22"/>
        <v/>
      </c>
      <c r="P46" s="65" t="str">
        <f t="shared" si="23"/>
        <v/>
      </c>
      <c r="Q46" s="65" t="str">
        <f t="shared" si="24"/>
        <v/>
      </c>
      <c r="R46" s="64">
        <f t="shared" ref="R46" si="43">R43+1</f>
        <v>45434</v>
      </c>
    </row>
    <row r="47" spans="1:18" x14ac:dyDescent="0.3">
      <c r="I47" s="64" t="str">
        <f t="shared" si="0"/>
        <v>23 мая</v>
      </c>
      <c r="J47" s="52">
        <f>VLOOKUP(R47,'Сводная Ввоз'!A:C,2,0)</f>
        <v>0</v>
      </c>
      <c r="K47" s="52"/>
      <c r="L47" s="52"/>
      <c r="M47" s="52"/>
      <c r="N47" s="52"/>
      <c r="O47" s="65" t="str">
        <f t="shared" si="22"/>
        <v/>
      </c>
      <c r="P47" s="65" t="str">
        <f t="shared" si="23"/>
        <v/>
      </c>
      <c r="Q47" s="65" t="str">
        <f t="shared" si="24"/>
        <v/>
      </c>
      <c r="R47" s="64">
        <f t="shared" ref="R47" si="44">R45+1</f>
        <v>45435</v>
      </c>
    </row>
    <row r="48" spans="1:18" x14ac:dyDescent="0.3">
      <c r="I48" s="64" t="str">
        <f t="shared" si="0"/>
        <v>23 мая</v>
      </c>
      <c r="J48" s="52"/>
      <c r="K48" s="52">
        <f>SUMIFS(Вывоз!$G:$G,Вывоз!$A:$A,'Сводная Вывоз'!$R48,Вывоз!$D:$D,"*Лепсари*")/1000</f>
        <v>0</v>
      </c>
      <c r="L48" s="52">
        <f>SUMIFS(Вывоз!$G:$G,Вывоз!$A:$A,'Сводная Вывоз'!$R48,Вывоз!$D:$D,"*Плант*")/1000</f>
        <v>0</v>
      </c>
      <c r="M48" s="52">
        <f>SUMIFS(Вывоз!$G:$G,Вывоз!$A:$A,'Сводная Вывоз'!$R48,Вывоз!$D:$D,"*Новый*")/1000</f>
        <v>0</v>
      </c>
      <c r="N48" s="52">
        <f t="shared" ref="N48" si="45">SUM(K48:M48)</f>
        <v>0</v>
      </c>
      <c r="O48" s="65" t="str">
        <f t="shared" si="22"/>
        <v/>
      </c>
      <c r="P48" s="65" t="str">
        <f t="shared" si="23"/>
        <v/>
      </c>
      <c r="Q48" s="65" t="str">
        <f t="shared" si="24"/>
        <v/>
      </c>
      <c r="R48" s="64">
        <f t="shared" ref="R48" si="46">R45+1</f>
        <v>45435</v>
      </c>
    </row>
    <row r="49" spans="9:18" x14ac:dyDescent="0.3">
      <c r="I49" s="64" t="str">
        <f t="shared" si="0"/>
        <v>24 мая</v>
      </c>
      <c r="J49" s="52">
        <f>VLOOKUP(R49,'Сводная Ввоз'!A:C,2,0)</f>
        <v>0</v>
      </c>
      <c r="K49" s="52"/>
      <c r="L49" s="52"/>
      <c r="M49" s="52"/>
      <c r="N49" s="52"/>
      <c r="O49" s="65" t="str">
        <f t="shared" si="22"/>
        <v/>
      </c>
      <c r="P49" s="65" t="str">
        <f t="shared" si="23"/>
        <v/>
      </c>
      <c r="Q49" s="65" t="str">
        <f t="shared" si="24"/>
        <v/>
      </c>
      <c r="R49" s="64">
        <f t="shared" ref="R49" si="47">R47+1</f>
        <v>45436</v>
      </c>
    </row>
    <row r="50" spans="9:18" x14ac:dyDescent="0.3">
      <c r="I50" s="64" t="str">
        <f t="shared" si="0"/>
        <v>24 мая</v>
      </c>
      <c r="J50" s="52"/>
      <c r="K50" s="52">
        <f>SUMIFS(Вывоз!$G:$G,Вывоз!$A:$A,'Сводная Вывоз'!$R50,Вывоз!$D:$D,"*Лепсари*")/1000</f>
        <v>0</v>
      </c>
      <c r="L50" s="52">
        <f>SUMIFS(Вывоз!$G:$G,Вывоз!$A:$A,'Сводная Вывоз'!$R50,Вывоз!$D:$D,"*Плант*")/1000</f>
        <v>0</v>
      </c>
      <c r="M50" s="52">
        <f>SUMIFS(Вывоз!$G:$G,Вывоз!$A:$A,'Сводная Вывоз'!$R50,Вывоз!$D:$D,"*Новый*")/1000</f>
        <v>0</v>
      </c>
      <c r="N50" s="52">
        <f t="shared" ref="N50" si="48">SUM(K50:M50)</f>
        <v>0</v>
      </c>
      <c r="O50" s="65" t="str">
        <f t="shared" si="22"/>
        <v/>
      </c>
      <c r="P50" s="65" t="str">
        <f t="shared" si="23"/>
        <v/>
      </c>
      <c r="Q50" s="65" t="str">
        <f t="shared" si="24"/>
        <v/>
      </c>
      <c r="R50" s="64">
        <f t="shared" ref="R50" si="49">R47+1</f>
        <v>45436</v>
      </c>
    </row>
    <row r="51" spans="9:18" x14ac:dyDescent="0.3">
      <c r="I51" s="64" t="str">
        <f t="shared" si="0"/>
        <v>25 мая</v>
      </c>
      <c r="J51" s="52">
        <f>VLOOKUP(R51,'Сводная Ввоз'!A:C,2,0)</f>
        <v>0</v>
      </c>
      <c r="K51" s="52"/>
      <c r="L51" s="52"/>
      <c r="M51" s="52"/>
      <c r="N51" s="52"/>
      <c r="O51" s="65" t="str">
        <f t="shared" si="22"/>
        <v/>
      </c>
      <c r="P51" s="65" t="str">
        <f t="shared" si="23"/>
        <v/>
      </c>
      <c r="Q51" s="65" t="str">
        <f t="shared" si="24"/>
        <v/>
      </c>
      <c r="R51" s="64">
        <f t="shared" ref="R51:R63" si="50">R49+1</f>
        <v>45437</v>
      </c>
    </row>
    <row r="52" spans="9:18" x14ac:dyDescent="0.3">
      <c r="I52" s="64" t="str">
        <f t="shared" si="0"/>
        <v>25 мая</v>
      </c>
      <c r="J52" s="52"/>
      <c r="K52" s="52">
        <f>SUMIFS(Вывоз!$G:$G,Вывоз!$A:$A,'Сводная Вывоз'!$R52,Вывоз!$D:$D,"*Лепсари*")/1000</f>
        <v>0</v>
      </c>
      <c r="L52" s="52">
        <f>SUMIFS(Вывоз!$G:$G,Вывоз!$A:$A,'Сводная Вывоз'!$R52,Вывоз!$D:$D,"*Плант*")/1000</f>
        <v>0</v>
      </c>
      <c r="M52" s="52">
        <f>SUMIFS(Вывоз!$G:$G,Вывоз!$A:$A,'Сводная Вывоз'!$R52,Вывоз!$D:$D,"*Новый*")/1000</f>
        <v>0</v>
      </c>
      <c r="N52" s="52">
        <f t="shared" ref="N52" si="51">SUM(K52:M52)</f>
        <v>0</v>
      </c>
      <c r="O52" s="65" t="str">
        <f t="shared" si="22"/>
        <v/>
      </c>
      <c r="P52" s="65" t="str">
        <f t="shared" si="23"/>
        <v/>
      </c>
      <c r="Q52" s="65" t="str">
        <f t="shared" si="24"/>
        <v/>
      </c>
      <c r="R52" s="64">
        <f t="shared" ref="R52:R64" si="52">R49+1</f>
        <v>45437</v>
      </c>
    </row>
    <row r="53" spans="9:18" x14ac:dyDescent="0.3">
      <c r="I53" s="64" t="str">
        <f t="shared" si="0"/>
        <v>26 мая</v>
      </c>
      <c r="J53" s="52">
        <f>VLOOKUP(R53,'Сводная Ввоз'!A:C,2,0)</f>
        <v>0</v>
      </c>
      <c r="K53" s="52"/>
      <c r="L53" s="52"/>
      <c r="M53" s="52"/>
      <c r="N53" s="52"/>
      <c r="O53" s="65" t="str">
        <f t="shared" si="22"/>
        <v/>
      </c>
      <c r="P53" s="65" t="str">
        <f t="shared" si="23"/>
        <v/>
      </c>
      <c r="Q53" s="65" t="str">
        <f t="shared" si="24"/>
        <v/>
      </c>
      <c r="R53" s="64">
        <f t="shared" si="50"/>
        <v>45438</v>
      </c>
    </row>
    <row r="54" spans="9:18" x14ac:dyDescent="0.3">
      <c r="I54" s="64" t="str">
        <f t="shared" si="0"/>
        <v>26 мая</v>
      </c>
      <c r="J54" s="52"/>
      <c r="K54" s="52">
        <f>SUMIFS(Вывоз!$G:$G,Вывоз!$A:$A,'Сводная Вывоз'!$R54,Вывоз!$D:$D,"*Лепсари*")/1000</f>
        <v>0</v>
      </c>
      <c r="L54" s="52">
        <f>SUMIFS(Вывоз!$G:$G,Вывоз!$A:$A,'Сводная Вывоз'!$R54,Вывоз!$D:$D,"*Плант*")/1000</f>
        <v>0</v>
      </c>
      <c r="M54" s="52">
        <f>SUMIFS(Вывоз!$G:$G,Вывоз!$A:$A,'Сводная Вывоз'!$R54,Вывоз!$D:$D,"*Новый*")/1000</f>
        <v>0</v>
      </c>
      <c r="N54" s="52">
        <f t="shared" ref="N54" si="53">SUM(K54:M54)</f>
        <v>0</v>
      </c>
      <c r="O54" s="65" t="str">
        <f t="shared" si="22"/>
        <v/>
      </c>
      <c r="P54" s="65" t="str">
        <f t="shared" si="23"/>
        <v/>
      </c>
      <c r="Q54" s="65" t="str">
        <f t="shared" si="24"/>
        <v/>
      </c>
      <c r="R54" s="64">
        <f t="shared" si="52"/>
        <v>45438</v>
      </c>
    </row>
    <row r="55" spans="9:18" x14ac:dyDescent="0.3">
      <c r="I55" s="64" t="str">
        <f t="shared" si="0"/>
        <v>27 мая</v>
      </c>
      <c r="J55" s="52">
        <f>VLOOKUP(R55,'Сводная Ввоз'!A:C,2,0)</f>
        <v>96.94</v>
      </c>
      <c r="K55" s="52"/>
      <c r="L55" s="52"/>
      <c r="M55" s="52"/>
      <c r="N55" s="52"/>
      <c r="O55" s="65" t="str">
        <f t="shared" si="22"/>
        <v/>
      </c>
      <c r="P55" s="65" t="str">
        <f t="shared" si="23"/>
        <v/>
      </c>
      <c r="Q55" s="65" t="str">
        <f t="shared" si="24"/>
        <v/>
      </c>
      <c r="R55" s="64">
        <f t="shared" si="50"/>
        <v>45439</v>
      </c>
    </row>
    <row r="56" spans="9:18" x14ac:dyDescent="0.3">
      <c r="I56" s="64" t="str">
        <f t="shared" si="0"/>
        <v>27 мая</v>
      </c>
      <c r="J56" s="52"/>
      <c r="K56" s="52">
        <f>SUMIFS(Вывоз!$G:$G,Вывоз!$A:$A,'Сводная Вывоз'!$R56,Вывоз!$D:$D,"*Лепсари*")/1000</f>
        <v>0</v>
      </c>
      <c r="L56" s="52">
        <f>SUMIFS(Вывоз!$G:$G,Вывоз!$A:$A,'Сводная Вывоз'!$R56,Вывоз!$D:$D,"*Плант*")/1000</f>
        <v>0</v>
      </c>
      <c r="M56" s="52">
        <f>SUMIFS(Вывоз!$G:$G,Вывоз!$A:$A,'Сводная Вывоз'!$R56,Вывоз!$D:$D,"*Новый*")/1000</f>
        <v>0</v>
      </c>
      <c r="N56" s="52">
        <f t="shared" ref="N56" si="54">SUM(K56:M56)</f>
        <v>0</v>
      </c>
      <c r="O56" s="65" t="str">
        <f t="shared" si="22"/>
        <v/>
      </c>
      <c r="P56" s="65" t="str">
        <f t="shared" si="23"/>
        <v/>
      </c>
      <c r="Q56" s="65" t="str">
        <f t="shared" si="24"/>
        <v/>
      </c>
      <c r="R56" s="64">
        <f t="shared" si="52"/>
        <v>45439</v>
      </c>
    </row>
    <row r="57" spans="9:18" x14ac:dyDescent="0.3">
      <c r="I57" s="64" t="str">
        <f t="shared" si="0"/>
        <v>28 мая</v>
      </c>
      <c r="J57" s="52">
        <f>VLOOKUP(R57,'Сводная Ввоз'!A:C,2,0)</f>
        <v>95.04</v>
      </c>
      <c r="K57" s="52"/>
      <c r="L57" s="52"/>
      <c r="M57" s="52"/>
      <c r="N57" s="52"/>
      <c r="O57" s="65" t="str">
        <f t="shared" si="22"/>
        <v/>
      </c>
      <c r="P57" s="65" t="str">
        <f t="shared" si="23"/>
        <v/>
      </c>
      <c r="Q57" s="65" t="str">
        <f t="shared" si="24"/>
        <v/>
      </c>
      <c r="R57" s="64">
        <f t="shared" si="50"/>
        <v>45440</v>
      </c>
    </row>
    <row r="58" spans="9:18" x14ac:dyDescent="0.3">
      <c r="I58" s="64" t="str">
        <f t="shared" si="0"/>
        <v>28 мая</v>
      </c>
      <c r="J58" s="52"/>
      <c r="K58" s="52">
        <f>SUMIFS(Вывоз!$G:$G,Вывоз!$A:$A,'Сводная Вывоз'!$R58,Вывоз!$D:$D,"*Лепсари*")/1000</f>
        <v>0</v>
      </c>
      <c r="L58" s="52">
        <f>SUMIFS(Вывоз!$G:$G,Вывоз!$A:$A,'Сводная Вывоз'!$R58,Вывоз!$D:$D,"*Плант*")/1000</f>
        <v>0</v>
      </c>
      <c r="M58" s="52">
        <f>SUMIFS(Вывоз!$G:$G,Вывоз!$A:$A,'Сводная Вывоз'!$R58,Вывоз!$D:$D,"*Новый*")/1000</f>
        <v>0</v>
      </c>
      <c r="N58" s="52">
        <f t="shared" ref="N58" si="55">SUM(K58:M58)</f>
        <v>0</v>
      </c>
      <c r="O58" s="65" t="str">
        <f t="shared" si="22"/>
        <v/>
      </c>
      <c r="P58" s="65" t="str">
        <f t="shared" si="23"/>
        <v/>
      </c>
      <c r="Q58" s="65" t="str">
        <f t="shared" si="24"/>
        <v/>
      </c>
      <c r="R58" s="64">
        <f t="shared" si="52"/>
        <v>45440</v>
      </c>
    </row>
    <row r="59" spans="9:18" x14ac:dyDescent="0.3">
      <c r="I59" s="64" t="str">
        <f t="shared" si="0"/>
        <v>29 мая</v>
      </c>
      <c r="J59" s="52">
        <f>VLOOKUP(R59,'Сводная Ввоз'!A:C,2,0)</f>
        <v>194.28</v>
      </c>
      <c r="K59" s="52"/>
      <c r="L59" s="52"/>
      <c r="M59" s="52"/>
      <c r="N59" s="52"/>
      <c r="O59" s="65" t="str">
        <f t="shared" si="22"/>
        <v/>
      </c>
      <c r="P59" s="65" t="str">
        <f t="shared" si="23"/>
        <v/>
      </c>
      <c r="Q59" s="65" t="str">
        <f t="shared" si="24"/>
        <v/>
      </c>
      <c r="R59" s="64">
        <f t="shared" si="50"/>
        <v>45441</v>
      </c>
    </row>
    <row r="60" spans="9:18" x14ac:dyDescent="0.3">
      <c r="I60" s="64" t="str">
        <f t="shared" si="0"/>
        <v>29 мая</v>
      </c>
      <c r="J60" s="52"/>
      <c r="K60" s="52">
        <f>SUMIFS(Вывоз!$G:$G,Вывоз!$A:$A,'Сводная Вывоз'!$R60,Вывоз!$D:$D,"*Лепсари*")/1000</f>
        <v>0</v>
      </c>
      <c r="L60" s="52">
        <f>SUMIFS(Вывоз!$G:$G,Вывоз!$A:$A,'Сводная Вывоз'!$R60,Вывоз!$D:$D,"*Плант*")/1000</f>
        <v>0</v>
      </c>
      <c r="M60" s="52">
        <f>SUMIFS(Вывоз!$G:$G,Вывоз!$A:$A,'Сводная Вывоз'!$R60,Вывоз!$D:$D,"*Новый*")/1000</f>
        <v>0</v>
      </c>
      <c r="N60" s="52">
        <f t="shared" ref="N60" si="56">SUM(K60:M60)</f>
        <v>0</v>
      </c>
      <c r="O60" s="65" t="str">
        <f t="shared" si="22"/>
        <v/>
      </c>
      <c r="P60" s="65" t="str">
        <f t="shared" si="23"/>
        <v/>
      </c>
      <c r="Q60" s="65" t="str">
        <f t="shared" si="24"/>
        <v/>
      </c>
      <c r="R60" s="64">
        <f t="shared" si="52"/>
        <v>45441</v>
      </c>
    </row>
    <row r="61" spans="9:18" x14ac:dyDescent="0.3">
      <c r="I61" s="64" t="str">
        <f t="shared" si="0"/>
        <v>30 мая</v>
      </c>
      <c r="J61" s="52">
        <f>VLOOKUP(R61,'Сводная Ввоз'!A:C,2,0)</f>
        <v>0</v>
      </c>
      <c r="K61" s="52"/>
      <c r="L61" s="52"/>
      <c r="M61" s="52"/>
      <c r="N61" s="52"/>
      <c r="O61" s="65" t="str">
        <f t="shared" si="22"/>
        <v/>
      </c>
      <c r="P61" s="65" t="str">
        <f t="shared" si="23"/>
        <v/>
      </c>
      <c r="Q61" s="65" t="str">
        <f t="shared" si="24"/>
        <v/>
      </c>
      <c r="R61" s="64">
        <f t="shared" si="50"/>
        <v>45442</v>
      </c>
    </row>
    <row r="62" spans="9:18" x14ac:dyDescent="0.3">
      <c r="I62" s="64" t="str">
        <f t="shared" si="0"/>
        <v>30 мая</v>
      </c>
      <c r="J62" s="52"/>
      <c r="K62" s="52">
        <f>SUMIFS(Вывоз!$G:$G,Вывоз!$A:$A,'Сводная Вывоз'!$R62,Вывоз!$D:$D,"*Лепсари*")/1000</f>
        <v>0</v>
      </c>
      <c r="L62" s="52">
        <f>SUMIFS(Вывоз!$G:$G,Вывоз!$A:$A,'Сводная Вывоз'!$R62,Вывоз!$D:$D,"*Плант*")/1000</f>
        <v>0</v>
      </c>
      <c r="M62" s="52">
        <f>SUMIFS(Вывоз!$G:$G,Вывоз!$A:$A,'Сводная Вывоз'!$R62,Вывоз!$D:$D,"*Новый*")/1000</f>
        <v>0</v>
      </c>
      <c r="N62" s="52">
        <f t="shared" ref="N62" si="57">SUM(K62:M62)</f>
        <v>0</v>
      </c>
      <c r="O62" s="65" t="str">
        <f t="shared" si="22"/>
        <v/>
      </c>
      <c r="P62" s="65" t="str">
        <f t="shared" si="23"/>
        <v/>
      </c>
      <c r="Q62" s="65" t="str">
        <f t="shared" si="24"/>
        <v/>
      </c>
      <c r="R62" s="64">
        <f t="shared" si="52"/>
        <v>45442</v>
      </c>
    </row>
    <row r="63" spans="9:18" x14ac:dyDescent="0.3">
      <c r="I63" s="64" t="str">
        <f t="shared" si="0"/>
        <v>31 мая</v>
      </c>
      <c r="J63" s="52">
        <f>VLOOKUP(R63,'Сводная Ввоз'!A:C,2,0)</f>
        <v>0</v>
      </c>
      <c r="K63" s="52"/>
      <c r="L63" s="52"/>
      <c r="M63" s="52"/>
      <c r="N63" s="52"/>
      <c r="O63" s="65" t="str">
        <f t="shared" si="22"/>
        <v/>
      </c>
      <c r="P63" s="65" t="str">
        <f t="shared" si="23"/>
        <v/>
      </c>
      <c r="Q63" s="65" t="str">
        <f t="shared" si="24"/>
        <v/>
      </c>
      <c r="R63" s="64">
        <f t="shared" si="50"/>
        <v>45443</v>
      </c>
    </row>
    <row r="64" spans="9:18" x14ac:dyDescent="0.3">
      <c r="I64" s="64" t="str">
        <f t="shared" si="0"/>
        <v>31 мая</v>
      </c>
      <c r="J64" s="52"/>
      <c r="K64" s="52">
        <f>SUMIFS(Вывоз!$G:$G,Вывоз!$A:$A,'Сводная Вывоз'!$R64,Вывоз!$D:$D,"*Лепсари*")/1000</f>
        <v>0</v>
      </c>
      <c r="L64" s="52">
        <f>SUMIFS(Вывоз!$G:$G,Вывоз!$A:$A,'Сводная Вывоз'!$R64,Вывоз!$D:$D,"*Плант*")/1000</f>
        <v>0</v>
      </c>
      <c r="M64" s="52">
        <f>SUMIFS(Вывоз!$G:$G,Вывоз!$A:$A,'Сводная Вывоз'!$R64,Вывоз!$D:$D,"*Новый*")/1000</f>
        <v>0</v>
      </c>
      <c r="N64" s="52">
        <f t="shared" ref="N64" si="58">SUM(K64:M64)</f>
        <v>0</v>
      </c>
      <c r="O64" s="65" t="str">
        <f t="shared" si="22"/>
        <v/>
      </c>
      <c r="P64" s="65" t="str">
        <f t="shared" si="23"/>
        <v/>
      </c>
      <c r="Q64" s="65" t="str">
        <f t="shared" si="24"/>
        <v/>
      </c>
      <c r="R64" s="64">
        <f t="shared" si="52"/>
        <v>45443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5"/>
  <sheetViews>
    <sheetView workbookViewId="0">
      <selection activeCell="H18" sqref="H18"/>
    </sheetView>
  </sheetViews>
  <sheetFormatPr defaultRowHeight="14.4" x14ac:dyDescent="0.3"/>
  <cols>
    <col min="1" max="1" width="17.33203125" bestFit="1" customWidth="1"/>
    <col min="2" max="2" width="31.5546875" bestFit="1" customWidth="1"/>
  </cols>
  <sheetData>
    <row r="3" spans="1:4" x14ac:dyDescent="0.3">
      <c r="A3" s="39" t="s">
        <v>34</v>
      </c>
      <c r="B3" t="s">
        <v>37</v>
      </c>
    </row>
    <row r="4" spans="1:4" x14ac:dyDescent="0.3">
      <c r="A4" s="40" t="s">
        <v>43</v>
      </c>
      <c r="B4">
        <v>61</v>
      </c>
      <c r="C4">
        <v>61</v>
      </c>
      <c r="D4">
        <f>AVERAGE(C:C)</f>
        <v>49.636363636363633</v>
      </c>
    </row>
    <row r="5" spans="1:4" x14ac:dyDescent="0.3">
      <c r="A5" s="40" t="s">
        <v>46</v>
      </c>
      <c r="B5">
        <v>36</v>
      </c>
      <c r="C5">
        <v>36</v>
      </c>
    </row>
    <row r="6" spans="1:4" x14ac:dyDescent="0.3">
      <c r="A6" s="40" t="s">
        <v>48</v>
      </c>
      <c r="B6">
        <v>25</v>
      </c>
      <c r="C6">
        <v>25</v>
      </c>
    </row>
    <row r="7" spans="1:4" x14ac:dyDescent="0.3">
      <c r="A7" s="40" t="s">
        <v>53</v>
      </c>
      <c r="B7">
        <v>72</v>
      </c>
      <c r="C7">
        <v>72</v>
      </c>
    </row>
    <row r="8" spans="1:4" x14ac:dyDescent="0.3">
      <c r="A8" s="40" t="s">
        <v>49</v>
      </c>
      <c r="B8">
        <v>64</v>
      </c>
      <c r="C8">
        <v>64</v>
      </c>
    </row>
    <row r="9" spans="1:4" x14ac:dyDescent="0.3">
      <c r="A9" s="40" t="s">
        <v>50</v>
      </c>
      <c r="B9">
        <v>56</v>
      </c>
      <c r="C9">
        <v>56</v>
      </c>
    </row>
    <row r="10" spans="1:4" x14ac:dyDescent="0.3">
      <c r="A10" s="40" t="s">
        <v>54</v>
      </c>
      <c r="B10">
        <v>46</v>
      </c>
      <c r="C10">
        <v>46</v>
      </c>
    </row>
    <row r="11" spans="1:4" x14ac:dyDescent="0.3">
      <c r="A11" s="40" t="s">
        <v>55</v>
      </c>
      <c r="B11">
        <v>38</v>
      </c>
      <c r="C11">
        <v>38</v>
      </c>
    </row>
    <row r="12" spans="1:4" x14ac:dyDescent="0.3">
      <c r="A12" s="40" t="s">
        <v>56</v>
      </c>
      <c r="B12">
        <v>44</v>
      </c>
      <c r="C12">
        <v>44</v>
      </c>
    </row>
    <row r="13" spans="1:4" x14ac:dyDescent="0.3">
      <c r="A13" s="40" t="s">
        <v>57</v>
      </c>
      <c r="B13">
        <v>31</v>
      </c>
      <c r="C13">
        <v>31</v>
      </c>
    </row>
    <row r="14" spans="1:4" x14ac:dyDescent="0.3">
      <c r="A14" s="40" t="s">
        <v>58</v>
      </c>
      <c r="B14">
        <v>73</v>
      </c>
      <c r="C14">
        <v>73</v>
      </c>
    </row>
    <row r="15" spans="1:4" x14ac:dyDescent="0.3">
      <c r="A15" s="40" t="s">
        <v>35</v>
      </c>
      <c r="B15">
        <v>546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14"/>
  <sheetViews>
    <sheetView workbookViewId="0">
      <selection activeCell="H18" sqref="H18"/>
    </sheetView>
  </sheetViews>
  <sheetFormatPr defaultRowHeight="14.4" x14ac:dyDescent="0.3"/>
  <cols>
    <col min="1" max="1" width="17.33203125" bestFit="1" customWidth="1"/>
    <col min="2" max="2" width="22.6640625" bestFit="1" customWidth="1"/>
  </cols>
  <sheetData>
    <row r="3" spans="1:4" x14ac:dyDescent="0.3">
      <c r="A3" s="39" t="s">
        <v>34</v>
      </c>
      <c r="B3" t="s">
        <v>38</v>
      </c>
    </row>
    <row r="4" spans="1:4" x14ac:dyDescent="0.3">
      <c r="A4" s="40" t="s">
        <v>43</v>
      </c>
      <c r="B4">
        <v>5</v>
      </c>
      <c r="C4">
        <v>5</v>
      </c>
      <c r="D4">
        <f>AVERAGE(C:C)</f>
        <v>4.3</v>
      </c>
    </row>
    <row r="5" spans="1:4" x14ac:dyDescent="0.3">
      <c r="A5" s="40" t="s">
        <v>46</v>
      </c>
      <c r="B5">
        <v>8</v>
      </c>
      <c r="C5">
        <v>8</v>
      </c>
    </row>
    <row r="6" spans="1:4" x14ac:dyDescent="0.3">
      <c r="A6" s="40" t="s">
        <v>48</v>
      </c>
      <c r="B6">
        <v>1</v>
      </c>
      <c r="C6">
        <v>1</v>
      </c>
    </row>
    <row r="7" spans="1:4" x14ac:dyDescent="0.3">
      <c r="A7" s="40" t="s">
        <v>49</v>
      </c>
      <c r="B7">
        <v>2</v>
      </c>
      <c r="C7">
        <v>2</v>
      </c>
    </row>
    <row r="8" spans="1:4" x14ac:dyDescent="0.3">
      <c r="A8" s="40" t="s">
        <v>50</v>
      </c>
      <c r="B8">
        <v>6</v>
      </c>
      <c r="C8">
        <v>6</v>
      </c>
    </row>
    <row r="9" spans="1:4" x14ac:dyDescent="0.3">
      <c r="A9" s="40" t="s">
        <v>54</v>
      </c>
      <c r="B9">
        <v>6</v>
      </c>
      <c r="C9">
        <v>6</v>
      </c>
    </row>
    <row r="10" spans="1:4" x14ac:dyDescent="0.3">
      <c r="A10" s="40" t="s">
        <v>55</v>
      </c>
      <c r="B10">
        <v>4</v>
      </c>
      <c r="C10">
        <v>4</v>
      </c>
    </row>
    <row r="11" spans="1:4" x14ac:dyDescent="0.3">
      <c r="A11" s="40" t="s">
        <v>56</v>
      </c>
      <c r="B11">
        <v>2</v>
      </c>
      <c r="C11">
        <v>2</v>
      </c>
    </row>
    <row r="12" spans="1:4" x14ac:dyDescent="0.3">
      <c r="A12" s="40" t="s">
        <v>57</v>
      </c>
      <c r="B12">
        <v>3</v>
      </c>
      <c r="C12">
        <v>3</v>
      </c>
    </row>
    <row r="13" spans="1:4" x14ac:dyDescent="0.3">
      <c r="A13" s="40" t="s">
        <v>58</v>
      </c>
      <c r="B13">
        <v>6</v>
      </c>
      <c r="C13">
        <v>6</v>
      </c>
    </row>
    <row r="14" spans="1:4" x14ac:dyDescent="0.3">
      <c r="A14" s="40" t="s">
        <v>35</v>
      </c>
      <c r="B14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40"/>
  <sheetViews>
    <sheetView topLeftCell="A828" workbookViewId="0">
      <selection activeCell="K757" sqref="K757"/>
    </sheetView>
  </sheetViews>
  <sheetFormatPr defaultRowHeight="14.4" x14ac:dyDescent="0.3"/>
  <cols>
    <col min="1" max="1" width="19.109375" style="48" customWidth="1"/>
    <col min="2" max="2" width="13.88671875" bestFit="1" customWidth="1"/>
    <col min="3" max="3" width="29.109375" bestFit="1" customWidth="1"/>
    <col min="4" max="4" width="17.44140625" bestFit="1" customWidth="1"/>
    <col min="5" max="5" width="14.109375" bestFit="1" customWidth="1"/>
    <col min="6" max="6" width="19" bestFit="1" customWidth="1"/>
    <col min="7" max="7" width="18.33203125" bestFit="1" customWidth="1"/>
    <col min="8" max="8" width="11.5546875" bestFit="1" customWidth="1"/>
    <col min="9" max="9" width="14.6640625" bestFit="1" customWidth="1"/>
    <col min="10" max="10" width="15.109375" style="33" customWidth="1"/>
    <col min="11" max="11" width="19.88671875" customWidth="1"/>
  </cols>
  <sheetData>
    <row r="1" spans="1:11" x14ac:dyDescent="0.3">
      <c r="A1" s="47" t="s">
        <v>1</v>
      </c>
      <c r="B1" s="1" t="s">
        <v>68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32" t="s">
        <v>22</v>
      </c>
      <c r="K1" s="69"/>
    </row>
    <row r="2" spans="1:11" x14ac:dyDescent="0.3">
      <c r="A2" s="49" t="s">
        <v>116</v>
      </c>
      <c r="B2" s="50" t="s">
        <v>113</v>
      </c>
      <c r="C2" s="50" t="s">
        <v>33</v>
      </c>
      <c r="D2" s="50" t="s">
        <v>30</v>
      </c>
      <c r="E2" s="50" t="s">
        <v>31</v>
      </c>
      <c r="F2" s="52">
        <v>7720</v>
      </c>
      <c r="G2" s="52">
        <v>5640</v>
      </c>
      <c r="H2" s="52">
        <v>2080</v>
      </c>
      <c r="I2" s="50" t="s">
        <v>12</v>
      </c>
      <c r="J2" s="51" t="s">
        <v>29</v>
      </c>
      <c r="K2" t="str">
        <f>LEFT(A2,10)</f>
        <v>01.05.2024</v>
      </c>
    </row>
    <row r="3" spans="1:11" x14ac:dyDescent="0.3">
      <c r="A3" s="49" t="s">
        <v>116</v>
      </c>
      <c r="B3" s="50" t="s">
        <v>90</v>
      </c>
      <c r="C3" s="50" t="s">
        <v>33</v>
      </c>
      <c r="D3" s="50" t="s">
        <v>30</v>
      </c>
      <c r="E3" s="50" t="s">
        <v>31</v>
      </c>
      <c r="F3" s="52">
        <v>20800</v>
      </c>
      <c r="G3" s="52">
        <v>16580</v>
      </c>
      <c r="H3" s="52">
        <v>4220</v>
      </c>
      <c r="I3" s="50" t="s">
        <v>12</v>
      </c>
      <c r="J3" s="51" t="s">
        <v>29</v>
      </c>
      <c r="K3" t="str">
        <f t="shared" ref="K3:K66" si="0">LEFT(A3,10)</f>
        <v>01.05.2024</v>
      </c>
    </row>
    <row r="4" spans="1:11" ht="14.25" customHeight="1" x14ac:dyDescent="0.3">
      <c r="A4" s="49" t="s">
        <v>116</v>
      </c>
      <c r="B4" s="50" t="s">
        <v>103</v>
      </c>
      <c r="C4" s="50" t="s">
        <v>33</v>
      </c>
      <c r="D4" s="50" t="s">
        <v>30</v>
      </c>
      <c r="E4" s="50" t="s">
        <v>31</v>
      </c>
      <c r="F4" s="52">
        <v>7940</v>
      </c>
      <c r="G4" s="52">
        <v>6240</v>
      </c>
      <c r="H4" s="52">
        <v>1700</v>
      </c>
      <c r="I4" s="50" t="s">
        <v>12</v>
      </c>
      <c r="J4" s="51" t="s">
        <v>29</v>
      </c>
      <c r="K4" t="str">
        <f t="shared" si="0"/>
        <v>01.05.2024</v>
      </c>
    </row>
    <row r="5" spans="1:11" x14ac:dyDescent="0.3">
      <c r="A5" s="49" t="s">
        <v>116</v>
      </c>
      <c r="B5" s="50" t="s">
        <v>87</v>
      </c>
      <c r="C5" s="50" t="s">
        <v>33</v>
      </c>
      <c r="D5" s="50" t="s">
        <v>30</v>
      </c>
      <c r="E5" s="50" t="s">
        <v>31</v>
      </c>
      <c r="F5" s="52">
        <v>8240</v>
      </c>
      <c r="G5" s="52">
        <v>5320</v>
      </c>
      <c r="H5" s="52">
        <v>2920</v>
      </c>
      <c r="I5" s="50" t="s">
        <v>12</v>
      </c>
      <c r="J5" s="51" t="s">
        <v>29</v>
      </c>
      <c r="K5" t="str">
        <f t="shared" si="0"/>
        <v>01.05.2024</v>
      </c>
    </row>
    <row r="6" spans="1:11" x14ac:dyDescent="0.3">
      <c r="A6" s="49" t="s">
        <v>116</v>
      </c>
      <c r="B6" s="50" t="s">
        <v>94</v>
      </c>
      <c r="C6" s="50" t="s">
        <v>33</v>
      </c>
      <c r="D6" s="50" t="s">
        <v>30</v>
      </c>
      <c r="E6" s="50" t="s">
        <v>31</v>
      </c>
      <c r="F6" s="52">
        <v>9100</v>
      </c>
      <c r="G6" s="52">
        <v>7640</v>
      </c>
      <c r="H6" s="52">
        <v>1460</v>
      </c>
      <c r="I6" s="50" t="s">
        <v>12</v>
      </c>
      <c r="J6" s="51" t="s">
        <v>29</v>
      </c>
      <c r="K6" t="str">
        <f t="shared" si="0"/>
        <v>01.05.2024</v>
      </c>
    </row>
    <row r="7" spans="1:11" x14ac:dyDescent="0.3">
      <c r="A7" s="49" t="s">
        <v>116</v>
      </c>
      <c r="B7" s="50" t="s">
        <v>86</v>
      </c>
      <c r="C7" s="50" t="s">
        <v>33</v>
      </c>
      <c r="D7" s="50" t="s">
        <v>30</v>
      </c>
      <c r="E7" s="50" t="s">
        <v>31</v>
      </c>
      <c r="F7" s="52">
        <v>11060</v>
      </c>
      <c r="G7" s="52">
        <v>8040</v>
      </c>
      <c r="H7" s="52">
        <v>3020</v>
      </c>
      <c r="I7" s="50" t="s">
        <v>12</v>
      </c>
      <c r="J7" s="51" t="s">
        <v>29</v>
      </c>
      <c r="K7" t="str">
        <f t="shared" si="0"/>
        <v>01.05.2024</v>
      </c>
    </row>
    <row r="8" spans="1:11" x14ac:dyDescent="0.3">
      <c r="A8" s="49" t="s">
        <v>116</v>
      </c>
      <c r="B8" s="50" t="s">
        <v>69</v>
      </c>
      <c r="C8" s="50" t="s">
        <v>33</v>
      </c>
      <c r="D8" s="50" t="s">
        <v>30</v>
      </c>
      <c r="E8" s="50" t="s">
        <v>31</v>
      </c>
      <c r="F8" s="52">
        <v>16560</v>
      </c>
      <c r="G8" s="52">
        <v>14840</v>
      </c>
      <c r="H8" s="52">
        <v>1720</v>
      </c>
      <c r="I8" s="50" t="s">
        <v>12</v>
      </c>
      <c r="J8" s="51" t="s">
        <v>29</v>
      </c>
      <c r="K8" t="str">
        <f t="shared" si="0"/>
        <v>01.05.2024</v>
      </c>
    </row>
    <row r="9" spans="1:11" x14ac:dyDescent="0.3">
      <c r="A9" s="49" t="s">
        <v>116</v>
      </c>
      <c r="B9" s="50" t="s">
        <v>87</v>
      </c>
      <c r="C9" s="50" t="s">
        <v>33</v>
      </c>
      <c r="D9" s="50" t="s">
        <v>30</v>
      </c>
      <c r="E9" s="50" t="s">
        <v>31</v>
      </c>
      <c r="F9" s="52">
        <v>7940</v>
      </c>
      <c r="G9" s="52">
        <v>5680</v>
      </c>
      <c r="H9" s="52">
        <v>2260</v>
      </c>
      <c r="I9" s="50" t="s">
        <v>12</v>
      </c>
      <c r="J9" s="51" t="s">
        <v>29</v>
      </c>
      <c r="K9" t="str">
        <f t="shared" si="0"/>
        <v>01.05.2024</v>
      </c>
    </row>
    <row r="10" spans="1:11" x14ac:dyDescent="0.3">
      <c r="A10" s="49" t="s">
        <v>116</v>
      </c>
      <c r="B10" s="50" t="s">
        <v>104</v>
      </c>
      <c r="C10" s="50" t="s">
        <v>33</v>
      </c>
      <c r="D10" s="50" t="s">
        <v>30</v>
      </c>
      <c r="E10" s="50" t="s">
        <v>31</v>
      </c>
      <c r="F10" s="52">
        <v>8600</v>
      </c>
      <c r="G10" s="52">
        <v>6460</v>
      </c>
      <c r="H10" s="52">
        <v>2140</v>
      </c>
      <c r="I10" s="50" t="s">
        <v>12</v>
      </c>
      <c r="J10" s="51" t="s">
        <v>29</v>
      </c>
      <c r="K10" t="str">
        <f t="shared" si="0"/>
        <v>01.05.2024</v>
      </c>
    </row>
    <row r="11" spans="1:11" x14ac:dyDescent="0.3">
      <c r="A11" s="49" t="s">
        <v>116</v>
      </c>
      <c r="B11" s="50" t="s">
        <v>94</v>
      </c>
      <c r="C11" s="50" t="s">
        <v>33</v>
      </c>
      <c r="D11" s="50" t="s">
        <v>30</v>
      </c>
      <c r="E11" s="50" t="s">
        <v>31</v>
      </c>
      <c r="F11" s="52">
        <v>9160</v>
      </c>
      <c r="G11" s="52">
        <v>7960</v>
      </c>
      <c r="H11" s="52">
        <v>1200</v>
      </c>
      <c r="I11" s="50" t="s">
        <v>12</v>
      </c>
      <c r="J11" s="51" t="s">
        <v>29</v>
      </c>
      <c r="K11" t="str">
        <f t="shared" si="0"/>
        <v>01.05.2024</v>
      </c>
    </row>
    <row r="12" spans="1:11" x14ac:dyDescent="0.3">
      <c r="A12" s="49" t="s">
        <v>116</v>
      </c>
      <c r="B12" s="50" t="s">
        <v>74</v>
      </c>
      <c r="C12" s="50" t="s">
        <v>33</v>
      </c>
      <c r="D12" s="50" t="s">
        <v>30</v>
      </c>
      <c r="E12" s="50" t="s">
        <v>31</v>
      </c>
      <c r="F12" s="52">
        <v>8160</v>
      </c>
      <c r="G12" s="52">
        <v>6880</v>
      </c>
      <c r="H12" s="52">
        <v>1280</v>
      </c>
      <c r="I12" s="50" t="s">
        <v>12</v>
      </c>
      <c r="J12" s="51" t="s">
        <v>29</v>
      </c>
      <c r="K12" t="str">
        <f t="shared" si="0"/>
        <v>01.05.2024</v>
      </c>
    </row>
    <row r="13" spans="1:11" x14ac:dyDescent="0.3">
      <c r="A13" s="49" t="s">
        <v>116</v>
      </c>
      <c r="B13" s="50" t="s">
        <v>113</v>
      </c>
      <c r="C13" s="50" t="s">
        <v>33</v>
      </c>
      <c r="D13" s="50" t="s">
        <v>30</v>
      </c>
      <c r="E13" s="50" t="s">
        <v>31</v>
      </c>
      <c r="F13" s="52">
        <v>6860</v>
      </c>
      <c r="G13" s="52">
        <v>6000</v>
      </c>
      <c r="H13" s="50">
        <v>860</v>
      </c>
      <c r="I13" s="50" t="s">
        <v>12</v>
      </c>
      <c r="J13" s="51" t="s">
        <v>29</v>
      </c>
      <c r="K13" t="str">
        <f t="shared" si="0"/>
        <v>01.05.2024</v>
      </c>
    </row>
    <row r="14" spans="1:11" x14ac:dyDescent="0.3">
      <c r="A14" s="49" t="s">
        <v>116</v>
      </c>
      <c r="B14" s="50" t="s">
        <v>80</v>
      </c>
      <c r="C14" s="50" t="s">
        <v>29</v>
      </c>
      <c r="D14" s="50" t="s">
        <v>30</v>
      </c>
      <c r="E14" s="50" t="s">
        <v>31</v>
      </c>
      <c r="F14" s="52">
        <v>4460</v>
      </c>
      <c r="G14" s="52">
        <v>2720</v>
      </c>
      <c r="H14" s="52">
        <v>1740</v>
      </c>
      <c r="I14" s="50" t="s">
        <v>32</v>
      </c>
      <c r="J14" s="51" t="s">
        <v>36</v>
      </c>
      <c r="K14" t="str">
        <f t="shared" si="0"/>
        <v>01.05.2024</v>
      </c>
    </row>
    <row r="15" spans="1:11" x14ac:dyDescent="0.3">
      <c r="A15" s="49" t="s">
        <v>116</v>
      </c>
      <c r="B15" s="50" t="s">
        <v>87</v>
      </c>
      <c r="C15" s="50" t="s">
        <v>33</v>
      </c>
      <c r="D15" s="50" t="s">
        <v>30</v>
      </c>
      <c r="E15" s="50" t="s">
        <v>31</v>
      </c>
      <c r="F15" s="52">
        <v>7920</v>
      </c>
      <c r="G15" s="52">
        <v>5540</v>
      </c>
      <c r="H15" s="52">
        <v>2380</v>
      </c>
      <c r="I15" s="50" t="s">
        <v>12</v>
      </c>
      <c r="J15" s="51" t="s">
        <v>29</v>
      </c>
      <c r="K15" t="str">
        <f t="shared" si="0"/>
        <v>01.05.2024</v>
      </c>
    </row>
    <row r="16" spans="1:11" x14ac:dyDescent="0.3">
      <c r="A16" s="49" t="s">
        <v>116</v>
      </c>
      <c r="B16" s="50" t="s">
        <v>75</v>
      </c>
      <c r="C16" s="50" t="s">
        <v>33</v>
      </c>
      <c r="D16" s="50" t="s">
        <v>30</v>
      </c>
      <c r="E16" s="50" t="s">
        <v>31</v>
      </c>
      <c r="F16" s="52">
        <v>10040</v>
      </c>
      <c r="G16" s="52">
        <v>7160</v>
      </c>
      <c r="H16" s="52">
        <v>2880</v>
      </c>
      <c r="I16" s="50" t="s">
        <v>12</v>
      </c>
      <c r="J16" s="51" t="s">
        <v>29</v>
      </c>
      <c r="K16" t="str">
        <f t="shared" si="0"/>
        <v>01.05.2024</v>
      </c>
    </row>
    <row r="17" spans="1:11" x14ac:dyDescent="0.3">
      <c r="A17" s="49" t="s">
        <v>116</v>
      </c>
      <c r="B17" s="50" t="s">
        <v>70</v>
      </c>
      <c r="C17" s="50" t="s">
        <v>29</v>
      </c>
      <c r="D17" s="50" t="s">
        <v>30</v>
      </c>
      <c r="E17" s="50" t="s">
        <v>31</v>
      </c>
      <c r="F17" s="52">
        <v>3520</v>
      </c>
      <c r="G17" s="52">
        <v>2720</v>
      </c>
      <c r="H17" s="50">
        <v>800</v>
      </c>
      <c r="I17" s="50" t="s">
        <v>32</v>
      </c>
      <c r="J17" s="51" t="s">
        <v>36</v>
      </c>
      <c r="K17" t="str">
        <f t="shared" si="0"/>
        <v>01.05.2024</v>
      </c>
    </row>
    <row r="18" spans="1:11" x14ac:dyDescent="0.3">
      <c r="A18" s="49" t="s">
        <v>116</v>
      </c>
      <c r="B18" s="50" t="s">
        <v>103</v>
      </c>
      <c r="C18" s="50" t="s">
        <v>33</v>
      </c>
      <c r="D18" s="50" t="s">
        <v>30</v>
      </c>
      <c r="E18" s="50" t="s">
        <v>31</v>
      </c>
      <c r="F18" s="52">
        <v>7500</v>
      </c>
      <c r="G18" s="52">
        <v>5740</v>
      </c>
      <c r="H18" s="52">
        <v>1760</v>
      </c>
      <c r="I18" s="50" t="s">
        <v>12</v>
      </c>
      <c r="J18" s="51" t="s">
        <v>29</v>
      </c>
      <c r="K18" t="str">
        <f t="shared" si="0"/>
        <v>01.05.2024</v>
      </c>
    </row>
    <row r="19" spans="1:11" x14ac:dyDescent="0.3">
      <c r="A19" s="49" t="s">
        <v>116</v>
      </c>
      <c r="B19" s="50" t="s">
        <v>78</v>
      </c>
      <c r="C19" s="50" t="s">
        <v>33</v>
      </c>
      <c r="D19" s="50" t="s">
        <v>30</v>
      </c>
      <c r="E19" s="50" t="s">
        <v>31</v>
      </c>
      <c r="F19" s="52">
        <v>7400</v>
      </c>
      <c r="G19" s="52">
        <v>5560</v>
      </c>
      <c r="H19" s="52">
        <v>1840</v>
      </c>
      <c r="I19" s="50" t="s">
        <v>12</v>
      </c>
      <c r="J19" s="51" t="s">
        <v>29</v>
      </c>
      <c r="K19" t="str">
        <f t="shared" si="0"/>
        <v>01.05.2024</v>
      </c>
    </row>
    <row r="20" spans="1:11" x14ac:dyDescent="0.3">
      <c r="A20" s="49" t="s">
        <v>116</v>
      </c>
      <c r="B20" s="50" t="s">
        <v>108</v>
      </c>
      <c r="C20" s="50" t="s">
        <v>29</v>
      </c>
      <c r="D20" s="50" t="s">
        <v>30</v>
      </c>
      <c r="E20" s="50" t="s">
        <v>31</v>
      </c>
      <c r="F20" s="52">
        <v>5000</v>
      </c>
      <c r="G20" s="52">
        <v>2980</v>
      </c>
      <c r="H20" s="52">
        <v>2020</v>
      </c>
      <c r="I20" s="50" t="s">
        <v>32</v>
      </c>
      <c r="J20" s="51" t="s">
        <v>36</v>
      </c>
      <c r="K20" t="str">
        <f t="shared" si="0"/>
        <v>01.05.2024</v>
      </c>
    </row>
    <row r="21" spans="1:11" x14ac:dyDescent="0.3">
      <c r="A21" s="49" t="s">
        <v>116</v>
      </c>
      <c r="B21" s="50" t="s">
        <v>73</v>
      </c>
      <c r="C21" s="50" t="s">
        <v>29</v>
      </c>
      <c r="D21" s="50" t="s">
        <v>30</v>
      </c>
      <c r="E21" s="50" t="s">
        <v>31</v>
      </c>
      <c r="F21" s="52">
        <v>5160</v>
      </c>
      <c r="G21" s="52">
        <v>3820</v>
      </c>
      <c r="H21" s="52">
        <v>1340</v>
      </c>
      <c r="I21" s="50" t="s">
        <v>32</v>
      </c>
      <c r="J21" s="51" t="s">
        <v>36</v>
      </c>
      <c r="K21" t="str">
        <f t="shared" si="0"/>
        <v>01.05.2024</v>
      </c>
    </row>
    <row r="22" spans="1:11" x14ac:dyDescent="0.3">
      <c r="A22" s="49" t="s">
        <v>116</v>
      </c>
      <c r="B22" s="50" t="s">
        <v>107</v>
      </c>
      <c r="C22" s="50" t="s">
        <v>33</v>
      </c>
      <c r="D22" s="50" t="s">
        <v>30</v>
      </c>
      <c r="E22" s="50" t="s">
        <v>31</v>
      </c>
      <c r="F22" s="52">
        <v>16420</v>
      </c>
      <c r="G22" s="52">
        <v>15280</v>
      </c>
      <c r="H22" s="52">
        <v>1140</v>
      </c>
      <c r="I22" s="50" t="s">
        <v>12</v>
      </c>
      <c r="J22" s="51" t="s">
        <v>29</v>
      </c>
      <c r="K22" t="str">
        <f t="shared" si="0"/>
        <v>01.05.2024</v>
      </c>
    </row>
    <row r="23" spans="1:11" x14ac:dyDescent="0.3">
      <c r="A23" s="49" t="s">
        <v>116</v>
      </c>
      <c r="B23" s="50" t="s">
        <v>95</v>
      </c>
      <c r="C23" s="50" t="s">
        <v>29</v>
      </c>
      <c r="D23" s="50" t="s">
        <v>30</v>
      </c>
      <c r="E23" s="50" t="s">
        <v>31</v>
      </c>
      <c r="F23" s="52">
        <v>4620</v>
      </c>
      <c r="G23" s="52">
        <v>3300</v>
      </c>
      <c r="H23" s="52">
        <v>1320</v>
      </c>
      <c r="I23" s="50" t="s">
        <v>32</v>
      </c>
      <c r="J23" s="51" t="s">
        <v>36</v>
      </c>
      <c r="K23" t="str">
        <f t="shared" si="0"/>
        <v>01.05.2024</v>
      </c>
    </row>
    <row r="24" spans="1:11" x14ac:dyDescent="0.3">
      <c r="A24" s="49" t="s">
        <v>116</v>
      </c>
      <c r="B24" s="50" t="s">
        <v>87</v>
      </c>
      <c r="C24" s="50" t="s">
        <v>33</v>
      </c>
      <c r="D24" s="50" t="s">
        <v>30</v>
      </c>
      <c r="E24" s="50" t="s">
        <v>31</v>
      </c>
      <c r="F24" s="52">
        <v>6220</v>
      </c>
      <c r="G24" s="52">
        <v>5540</v>
      </c>
      <c r="H24" s="50">
        <v>680</v>
      </c>
      <c r="I24" s="50" t="s">
        <v>12</v>
      </c>
      <c r="J24" s="51" t="s">
        <v>29</v>
      </c>
      <c r="K24" t="str">
        <f t="shared" si="0"/>
        <v>01.05.2024</v>
      </c>
    </row>
    <row r="25" spans="1:11" x14ac:dyDescent="0.3">
      <c r="A25" s="49" t="s">
        <v>116</v>
      </c>
      <c r="B25" s="50" t="s">
        <v>98</v>
      </c>
      <c r="C25" s="50" t="s">
        <v>29</v>
      </c>
      <c r="D25" s="50" t="s">
        <v>30</v>
      </c>
      <c r="E25" s="50" t="s">
        <v>31</v>
      </c>
      <c r="F25" s="52">
        <v>3880</v>
      </c>
      <c r="G25" s="52">
        <v>2900</v>
      </c>
      <c r="H25" s="50">
        <v>980</v>
      </c>
      <c r="I25" s="50" t="s">
        <v>32</v>
      </c>
      <c r="J25" s="51" t="s">
        <v>36</v>
      </c>
      <c r="K25" t="str">
        <f t="shared" si="0"/>
        <v>01.05.2024</v>
      </c>
    </row>
    <row r="26" spans="1:11" x14ac:dyDescent="0.3">
      <c r="A26" s="49" t="s">
        <v>116</v>
      </c>
      <c r="B26" s="50" t="s">
        <v>106</v>
      </c>
      <c r="C26" s="50" t="s">
        <v>33</v>
      </c>
      <c r="D26" s="50" t="s">
        <v>30</v>
      </c>
      <c r="E26" s="50" t="s">
        <v>31</v>
      </c>
      <c r="F26" s="52">
        <v>14880</v>
      </c>
      <c r="G26" s="52">
        <v>11380</v>
      </c>
      <c r="H26" s="52">
        <v>3500</v>
      </c>
      <c r="I26" s="50" t="s">
        <v>12</v>
      </c>
      <c r="J26" s="51" t="s">
        <v>29</v>
      </c>
      <c r="K26" t="str">
        <f t="shared" si="0"/>
        <v>01.05.2024</v>
      </c>
    </row>
    <row r="27" spans="1:11" x14ac:dyDescent="0.3">
      <c r="A27" s="49" t="s">
        <v>116</v>
      </c>
      <c r="B27" s="50" t="s">
        <v>114</v>
      </c>
      <c r="C27" s="50" t="s">
        <v>29</v>
      </c>
      <c r="D27" s="50" t="s">
        <v>30</v>
      </c>
      <c r="E27" s="50" t="s">
        <v>31</v>
      </c>
      <c r="F27" s="52">
        <v>3480</v>
      </c>
      <c r="G27" s="52">
        <v>2180</v>
      </c>
      <c r="H27" s="52">
        <v>1300</v>
      </c>
      <c r="I27" s="50" t="s">
        <v>32</v>
      </c>
      <c r="J27" s="51" t="s">
        <v>36</v>
      </c>
      <c r="K27" t="str">
        <f t="shared" si="0"/>
        <v>01.05.2024</v>
      </c>
    </row>
    <row r="28" spans="1:11" x14ac:dyDescent="0.3">
      <c r="A28" s="49" t="s">
        <v>116</v>
      </c>
      <c r="B28" s="50" t="s">
        <v>104</v>
      </c>
      <c r="C28" s="50" t="s">
        <v>33</v>
      </c>
      <c r="D28" s="50" t="s">
        <v>30</v>
      </c>
      <c r="E28" s="50" t="s">
        <v>31</v>
      </c>
      <c r="F28" s="52">
        <v>8740</v>
      </c>
      <c r="G28" s="52">
        <v>6480</v>
      </c>
      <c r="H28" s="52">
        <v>2260</v>
      </c>
      <c r="I28" s="50" t="s">
        <v>12</v>
      </c>
      <c r="J28" s="51" t="s">
        <v>29</v>
      </c>
      <c r="K28" t="str">
        <f t="shared" si="0"/>
        <v>01.05.2024</v>
      </c>
    </row>
    <row r="29" spans="1:11" x14ac:dyDescent="0.3">
      <c r="A29" s="49" t="s">
        <v>116</v>
      </c>
      <c r="B29" s="50" t="s">
        <v>77</v>
      </c>
      <c r="C29" s="50" t="s">
        <v>29</v>
      </c>
      <c r="D29" s="50" t="s">
        <v>30</v>
      </c>
      <c r="E29" s="50" t="s">
        <v>31</v>
      </c>
      <c r="F29" s="52">
        <v>4100</v>
      </c>
      <c r="G29" s="52">
        <v>2920</v>
      </c>
      <c r="H29" s="52">
        <v>1180</v>
      </c>
      <c r="I29" s="50" t="s">
        <v>32</v>
      </c>
      <c r="J29" s="51" t="s">
        <v>36</v>
      </c>
      <c r="K29" t="str">
        <f t="shared" si="0"/>
        <v>01.05.2024</v>
      </c>
    </row>
    <row r="30" spans="1:11" x14ac:dyDescent="0.3">
      <c r="A30" s="49" t="s">
        <v>116</v>
      </c>
      <c r="B30" s="50" t="s">
        <v>85</v>
      </c>
      <c r="C30" s="50" t="s">
        <v>33</v>
      </c>
      <c r="D30" s="50" t="s">
        <v>30</v>
      </c>
      <c r="E30" s="50" t="s">
        <v>31</v>
      </c>
      <c r="F30" s="52">
        <v>10420</v>
      </c>
      <c r="G30" s="52">
        <v>8280</v>
      </c>
      <c r="H30" s="52">
        <v>2140</v>
      </c>
      <c r="I30" s="50" t="s">
        <v>12</v>
      </c>
      <c r="J30" s="51" t="s">
        <v>29</v>
      </c>
      <c r="K30" t="str">
        <f t="shared" si="0"/>
        <v>01.05.2024</v>
      </c>
    </row>
    <row r="31" spans="1:11" x14ac:dyDescent="0.3">
      <c r="A31" s="49" t="s">
        <v>116</v>
      </c>
      <c r="B31" s="50" t="s">
        <v>88</v>
      </c>
      <c r="C31" s="50" t="s">
        <v>29</v>
      </c>
      <c r="D31" s="50" t="s">
        <v>30</v>
      </c>
      <c r="E31" s="50" t="s">
        <v>31</v>
      </c>
      <c r="F31" s="52">
        <v>4220</v>
      </c>
      <c r="G31" s="52">
        <v>2720</v>
      </c>
      <c r="H31" s="52">
        <v>1500</v>
      </c>
      <c r="I31" s="50" t="s">
        <v>32</v>
      </c>
      <c r="J31" s="51" t="s">
        <v>36</v>
      </c>
      <c r="K31" t="str">
        <f t="shared" si="0"/>
        <v>01.05.2024</v>
      </c>
    </row>
    <row r="32" spans="1:11" x14ac:dyDescent="0.3">
      <c r="A32" s="49" t="s">
        <v>116</v>
      </c>
      <c r="B32" s="50" t="s">
        <v>71</v>
      </c>
      <c r="C32" s="50" t="s">
        <v>33</v>
      </c>
      <c r="D32" s="50" t="s">
        <v>30</v>
      </c>
      <c r="E32" s="50" t="s">
        <v>31</v>
      </c>
      <c r="F32" s="52">
        <v>19480</v>
      </c>
      <c r="G32" s="52">
        <v>15660</v>
      </c>
      <c r="H32" s="52">
        <v>3820</v>
      </c>
      <c r="I32" s="50" t="s">
        <v>12</v>
      </c>
      <c r="J32" s="51" t="s">
        <v>29</v>
      </c>
      <c r="K32" t="str">
        <f t="shared" si="0"/>
        <v>01.05.2024</v>
      </c>
    </row>
    <row r="33" spans="1:11" x14ac:dyDescent="0.3">
      <c r="A33" s="49" t="s">
        <v>116</v>
      </c>
      <c r="B33" s="50" t="s">
        <v>101</v>
      </c>
      <c r="C33" s="50" t="s">
        <v>29</v>
      </c>
      <c r="D33" s="50" t="s">
        <v>30</v>
      </c>
      <c r="E33" s="50" t="s">
        <v>31</v>
      </c>
      <c r="F33" s="52">
        <v>4360</v>
      </c>
      <c r="G33" s="52">
        <v>2680</v>
      </c>
      <c r="H33" s="52">
        <v>1680</v>
      </c>
      <c r="I33" s="50" t="s">
        <v>32</v>
      </c>
      <c r="J33" s="51" t="s">
        <v>36</v>
      </c>
      <c r="K33" t="str">
        <f t="shared" si="0"/>
        <v>01.05.2024</v>
      </c>
    </row>
    <row r="34" spans="1:11" x14ac:dyDescent="0.3">
      <c r="A34" s="49" t="s">
        <v>116</v>
      </c>
      <c r="B34" s="50" t="s">
        <v>103</v>
      </c>
      <c r="C34" s="50" t="s">
        <v>33</v>
      </c>
      <c r="D34" s="50" t="s">
        <v>30</v>
      </c>
      <c r="E34" s="50" t="s">
        <v>31</v>
      </c>
      <c r="F34" s="52">
        <v>8320</v>
      </c>
      <c r="G34" s="52">
        <v>5720</v>
      </c>
      <c r="H34" s="52">
        <v>2600</v>
      </c>
      <c r="I34" s="50" t="s">
        <v>12</v>
      </c>
      <c r="J34" s="51" t="s">
        <v>29</v>
      </c>
      <c r="K34" t="str">
        <f t="shared" si="0"/>
        <v>01.05.2024</v>
      </c>
    </row>
    <row r="35" spans="1:11" x14ac:dyDescent="0.3">
      <c r="A35" s="49" t="s">
        <v>116</v>
      </c>
      <c r="B35" s="50" t="s">
        <v>100</v>
      </c>
      <c r="C35" s="50" t="s">
        <v>33</v>
      </c>
      <c r="D35" s="50" t="s">
        <v>30</v>
      </c>
      <c r="E35" s="50" t="s">
        <v>31</v>
      </c>
      <c r="F35" s="52">
        <v>19400</v>
      </c>
      <c r="G35" s="52">
        <v>13620</v>
      </c>
      <c r="H35" s="52">
        <v>5780</v>
      </c>
      <c r="I35" s="50" t="s">
        <v>12</v>
      </c>
      <c r="J35" s="51" t="s">
        <v>29</v>
      </c>
      <c r="K35" t="str">
        <f t="shared" si="0"/>
        <v>01.05.2024</v>
      </c>
    </row>
    <row r="36" spans="1:11" x14ac:dyDescent="0.3">
      <c r="A36" s="49" t="s">
        <v>116</v>
      </c>
      <c r="B36" s="50" t="s">
        <v>90</v>
      </c>
      <c r="C36" s="50" t="s">
        <v>33</v>
      </c>
      <c r="D36" s="50" t="s">
        <v>30</v>
      </c>
      <c r="E36" s="50" t="s">
        <v>31</v>
      </c>
      <c r="F36" s="52">
        <v>20240</v>
      </c>
      <c r="G36" s="52">
        <v>16440</v>
      </c>
      <c r="H36" s="52">
        <v>3800</v>
      </c>
      <c r="I36" s="50" t="s">
        <v>12</v>
      </c>
      <c r="J36" s="51" t="s">
        <v>29</v>
      </c>
      <c r="K36" t="str">
        <f t="shared" si="0"/>
        <v>01.05.2024</v>
      </c>
    </row>
    <row r="37" spans="1:11" x14ac:dyDescent="0.3">
      <c r="A37" s="49" t="s">
        <v>116</v>
      </c>
      <c r="B37" s="50" t="s">
        <v>72</v>
      </c>
      <c r="C37" s="50" t="s">
        <v>29</v>
      </c>
      <c r="D37" s="50" t="s">
        <v>30</v>
      </c>
      <c r="E37" s="50" t="s">
        <v>31</v>
      </c>
      <c r="F37" s="52">
        <v>3840</v>
      </c>
      <c r="G37" s="52">
        <v>2800</v>
      </c>
      <c r="H37" s="52">
        <v>1040</v>
      </c>
      <c r="I37" s="50" t="s">
        <v>32</v>
      </c>
      <c r="J37" s="51" t="s">
        <v>36</v>
      </c>
      <c r="K37" t="str">
        <f t="shared" si="0"/>
        <v>01.05.2024</v>
      </c>
    </row>
    <row r="38" spans="1:11" x14ac:dyDescent="0.3">
      <c r="A38" s="49" t="s">
        <v>116</v>
      </c>
      <c r="B38" s="50" t="s">
        <v>76</v>
      </c>
      <c r="C38" s="50" t="s">
        <v>29</v>
      </c>
      <c r="D38" s="50" t="s">
        <v>30</v>
      </c>
      <c r="E38" s="50" t="s">
        <v>31</v>
      </c>
      <c r="F38" s="52">
        <v>3760</v>
      </c>
      <c r="G38" s="52">
        <v>2580</v>
      </c>
      <c r="H38" s="52">
        <v>1180</v>
      </c>
      <c r="I38" s="50" t="s">
        <v>32</v>
      </c>
      <c r="J38" s="51" t="s">
        <v>36</v>
      </c>
      <c r="K38" t="str">
        <f t="shared" si="0"/>
        <v>01.05.2024</v>
      </c>
    </row>
    <row r="39" spans="1:11" x14ac:dyDescent="0.3">
      <c r="A39" s="49" t="s">
        <v>116</v>
      </c>
      <c r="B39" s="50" t="s">
        <v>99</v>
      </c>
      <c r="C39" s="50" t="s">
        <v>33</v>
      </c>
      <c r="D39" s="50" t="s">
        <v>30</v>
      </c>
      <c r="E39" s="50" t="s">
        <v>31</v>
      </c>
      <c r="F39" s="52">
        <v>18620</v>
      </c>
      <c r="G39" s="52">
        <v>13760</v>
      </c>
      <c r="H39" s="52">
        <v>4860</v>
      </c>
      <c r="I39" s="50" t="s">
        <v>12</v>
      </c>
      <c r="J39" s="51" t="s">
        <v>29</v>
      </c>
      <c r="K39" t="str">
        <f t="shared" si="0"/>
        <v>01.05.2024</v>
      </c>
    </row>
    <row r="40" spans="1:11" x14ac:dyDescent="0.3">
      <c r="A40" s="49" t="s">
        <v>116</v>
      </c>
      <c r="B40" s="50" t="s">
        <v>82</v>
      </c>
      <c r="C40" s="50" t="s">
        <v>29</v>
      </c>
      <c r="D40" s="50" t="s">
        <v>30</v>
      </c>
      <c r="E40" s="50" t="s">
        <v>31</v>
      </c>
      <c r="F40" s="52">
        <v>4440</v>
      </c>
      <c r="G40" s="52">
        <v>3300</v>
      </c>
      <c r="H40" s="52">
        <v>1140</v>
      </c>
      <c r="I40" s="50" t="s">
        <v>32</v>
      </c>
      <c r="J40" s="51" t="s">
        <v>36</v>
      </c>
      <c r="K40" t="str">
        <f t="shared" si="0"/>
        <v>01.05.2024</v>
      </c>
    </row>
    <row r="41" spans="1:11" x14ac:dyDescent="0.3">
      <c r="A41" s="49" t="s">
        <v>116</v>
      </c>
      <c r="B41" s="50" t="s">
        <v>96</v>
      </c>
      <c r="C41" s="50" t="s">
        <v>33</v>
      </c>
      <c r="D41" s="50" t="s">
        <v>30</v>
      </c>
      <c r="E41" s="50" t="s">
        <v>31</v>
      </c>
      <c r="F41" s="52">
        <v>9820</v>
      </c>
      <c r="G41" s="52">
        <v>8280</v>
      </c>
      <c r="H41" s="52">
        <v>1540</v>
      </c>
      <c r="I41" s="50" t="s">
        <v>12</v>
      </c>
      <c r="J41" s="51" t="s">
        <v>29</v>
      </c>
      <c r="K41" t="str">
        <f t="shared" si="0"/>
        <v>01.05.2024</v>
      </c>
    </row>
    <row r="42" spans="1:11" x14ac:dyDescent="0.3">
      <c r="A42" s="49" t="s">
        <v>116</v>
      </c>
      <c r="B42" s="50" t="s">
        <v>102</v>
      </c>
      <c r="C42" s="50" t="s">
        <v>33</v>
      </c>
      <c r="D42" s="50" t="s">
        <v>30</v>
      </c>
      <c r="E42" s="50" t="s">
        <v>31</v>
      </c>
      <c r="F42" s="52">
        <v>12040</v>
      </c>
      <c r="G42" s="52">
        <v>8700</v>
      </c>
      <c r="H42" s="52">
        <v>3340</v>
      </c>
      <c r="I42" s="50" t="s">
        <v>12</v>
      </c>
      <c r="J42" s="51" t="s">
        <v>29</v>
      </c>
      <c r="K42" t="str">
        <f t="shared" si="0"/>
        <v>01.05.2024</v>
      </c>
    </row>
    <row r="43" spans="1:11" x14ac:dyDescent="0.3">
      <c r="A43" s="49" t="s">
        <v>116</v>
      </c>
      <c r="B43" s="50" t="s">
        <v>79</v>
      </c>
      <c r="C43" s="50" t="s">
        <v>29</v>
      </c>
      <c r="D43" s="50" t="s">
        <v>30</v>
      </c>
      <c r="E43" s="50" t="s">
        <v>31</v>
      </c>
      <c r="F43" s="52">
        <v>4320</v>
      </c>
      <c r="G43" s="52">
        <v>3140</v>
      </c>
      <c r="H43" s="52">
        <v>1180</v>
      </c>
      <c r="I43" s="50" t="s">
        <v>32</v>
      </c>
      <c r="J43" s="51" t="s">
        <v>36</v>
      </c>
      <c r="K43" t="str">
        <f t="shared" si="0"/>
        <v>01.05.2024</v>
      </c>
    </row>
    <row r="44" spans="1:11" x14ac:dyDescent="0.3">
      <c r="A44" s="49" t="s">
        <v>116</v>
      </c>
      <c r="B44" s="50" t="s">
        <v>83</v>
      </c>
      <c r="C44" s="50" t="s">
        <v>33</v>
      </c>
      <c r="D44" s="50" t="s">
        <v>30</v>
      </c>
      <c r="E44" s="50" t="s">
        <v>31</v>
      </c>
      <c r="F44" s="52">
        <v>16120</v>
      </c>
      <c r="G44" s="52">
        <v>12360</v>
      </c>
      <c r="H44" s="52">
        <v>3760</v>
      </c>
      <c r="I44" s="50" t="s">
        <v>12</v>
      </c>
      <c r="J44" s="51" t="s">
        <v>29</v>
      </c>
      <c r="K44" t="str">
        <f t="shared" si="0"/>
        <v>01.05.2024</v>
      </c>
    </row>
    <row r="45" spans="1:11" x14ac:dyDescent="0.3">
      <c r="A45" s="49" t="s">
        <v>116</v>
      </c>
      <c r="B45" s="50" t="s">
        <v>104</v>
      </c>
      <c r="C45" s="50" t="s">
        <v>33</v>
      </c>
      <c r="D45" s="50" t="s">
        <v>30</v>
      </c>
      <c r="E45" s="50" t="s">
        <v>31</v>
      </c>
      <c r="F45" s="52">
        <v>8620</v>
      </c>
      <c r="G45" s="52">
        <v>6440</v>
      </c>
      <c r="H45" s="52">
        <v>2180</v>
      </c>
      <c r="I45" s="50" t="s">
        <v>12</v>
      </c>
      <c r="J45" s="51" t="s">
        <v>29</v>
      </c>
      <c r="K45" t="str">
        <f t="shared" si="0"/>
        <v>01.05.2024</v>
      </c>
    </row>
    <row r="46" spans="1:11" x14ac:dyDescent="0.3">
      <c r="A46" s="49" t="s">
        <v>116</v>
      </c>
      <c r="B46" s="50" t="s">
        <v>70</v>
      </c>
      <c r="C46" s="50" t="s">
        <v>29</v>
      </c>
      <c r="D46" s="50" t="s">
        <v>30</v>
      </c>
      <c r="E46" s="50" t="s">
        <v>31</v>
      </c>
      <c r="F46" s="52">
        <v>3440</v>
      </c>
      <c r="G46" s="52">
        <v>2620</v>
      </c>
      <c r="H46" s="50">
        <v>820</v>
      </c>
      <c r="I46" s="50" t="s">
        <v>32</v>
      </c>
      <c r="J46" s="51" t="s">
        <v>36</v>
      </c>
      <c r="K46" t="str">
        <f t="shared" si="0"/>
        <v>01.05.2024</v>
      </c>
    </row>
    <row r="47" spans="1:11" x14ac:dyDescent="0.3">
      <c r="A47" s="49" t="s">
        <v>116</v>
      </c>
      <c r="B47" s="50" t="s">
        <v>100</v>
      </c>
      <c r="C47" s="50" t="s">
        <v>33</v>
      </c>
      <c r="D47" s="50" t="s">
        <v>30</v>
      </c>
      <c r="E47" s="50" t="s">
        <v>31</v>
      </c>
      <c r="F47" s="52">
        <v>17860</v>
      </c>
      <c r="G47" s="52">
        <v>13620</v>
      </c>
      <c r="H47" s="52">
        <v>4240</v>
      </c>
      <c r="I47" s="50" t="s">
        <v>12</v>
      </c>
      <c r="J47" s="51" t="s">
        <v>29</v>
      </c>
      <c r="K47" t="str">
        <f t="shared" si="0"/>
        <v>01.05.2024</v>
      </c>
    </row>
    <row r="48" spans="1:11" x14ac:dyDescent="0.3">
      <c r="A48" s="49" t="s">
        <v>116</v>
      </c>
      <c r="B48" s="50" t="s">
        <v>81</v>
      </c>
      <c r="C48" s="50" t="s">
        <v>29</v>
      </c>
      <c r="D48" s="50" t="s">
        <v>30</v>
      </c>
      <c r="E48" s="50" t="s">
        <v>31</v>
      </c>
      <c r="F48" s="52">
        <v>4160</v>
      </c>
      <c r="G48" s="52">
        <v>2460</v>
      </c>
      <c r="H48" s="52">
        <v>1700</v>
      </c>
      <c r="I48" s="50" t="s">
        <v>32</v>
      </c>
      <c r="J48" s="51" t="s">
        <v>36</v>
      </c>
      <c r="K48" t="str">
        <f t="shared" si="0"/>
        <v>01.05.2024</v>
      </c>
    </row>
    <row r="49" spans="1:11" x14ac:dyDescent="0.3">
      <c r="A49" s="49" t="s">
        <v>116</v>
      </c>
      <c r="B49" s="50" t="s">
        <v>108</v>
      </c>
      <c r="C49" s="50" t="s">
        <v>29</v>
      </c>
      <c r="D49" s="50" t="s">
        <v>30</v>
      </c>
      <c r="E49" s="50" t="s">
        <v>31</v>
      </c>
      <c r="F49" s="52">
        <v>5120</v>
      </c>
      <c r="G49" s="52">
        <v>3000</v>
      </c>
      <c r="H49" s="52">
        <v>2120</v>
      </c>
      <c r="I49" s="50" t="s">
        <v>32</v>
      </c>
      <c r="J49" s="51" t="s">
        <v>36</v>
      </c>
      <c r="K49" t="str">
        <f t="shared" si="0"/>
        <v>01.05.2024</v>
      </c>
    </row>
    <row r="50" spans="1:11" x14ac:dyDescent="0.3">
      <c r="A50" s="49" t="s">
        <v>116</v>
      </c>
      <c r="B50" s="50" t="s">
        <v>84</v>
      </c>
      <c r="C50" s="50" t="s">
        <v>33</v>
      </c>
      <c r="D50" s="50" t="s">
        <v>30</v>
      </c>
      <c r="E50" s="50" t="s">
        <v>31</v>
      </c>
      <c r="F50" s="52">
        <v>16800</v>
      </c>
      <c r="G50" s="52">
        <v>13060</v>
      </c>
      <c r="H50" s="52">
        <v>3740</v>
      </c>
      <c r="I50" s="50" t="s">
        <v>12</v>
      </c>
      <c r="J50" s="51" t="s">
        <v>29</v>
      </c>
      <c r="K50" t="str">
        <f t="shared" si="0"/>
        <v>01.05.2024</v>
      </c>
    </row>
    <row r="51" spans="1:11" x14ac:dyDescent="0.3">
      <c r="A51" s="49" t="s">
        <v>116</v>
      </c>
      <c r="B51" s="50" t="s">
        <v>115</v>
      </c>
      <c r="C51" s="50" t="s">
        <v>29</v>
      </c>
      <c r="D51" s="50" t="s">
        <v>30</v>
      </c>
      <c r="E51" s="50" t="s">
        <v>31</v>
      </c>
      <c r="F51" s="52">
        <v>3880</v>
      </c>
      <c r="G51" s="52">
        <v>2740</v>
      </c>
      <c r="H51" s="52">
        <v>1140</v>
      </c>
      <c r="I51" s="50" t="s">
        <v>32</v>
      </c>
      <c r="J51" s="51" t="s">
        <v>36</v>
      </c>
      <c r="K51" t="str">
        <f t="shared" si="0"/>
        <v>01.05.2024</v>
      </c>
    </row>
    <row r="52" spans="1:11" x14ac:dyDescent="0.3">
      <c r="A52" s="49" t="s">
        <v>116</v>
      </c>
      <c r="B52" s="50" t="s">
        <v>73</v>
      </c>
      <c r="C52" s="50" t="s">
        <v>29</v>
      </c>
      <c r="D52" s="50" t="s">
        <v>30</v>
      </c>
      <c r="E52" s="50" t="s">
        <v>31</v>
      </c>
      <c r="F52" s="52">
        <v>5280</v>
      </c>
      <c r="G52" s="52">
        <v>3820</v>
      </c>
      <c r="H52" s="52">
        <v>1460</v>
      </c>
      <c r="I52" s="50" t="s">
        <v>32</v>
      </c>
      <c r="J52" s="51" t="s">
        <v>36</v>
      </c>
      <c r="K52" t="str">
        <f t="shared" si="0"/>
        <v>01.05.2024</v>
      </c>
    </row>
    <row r="53" spans="1:11" x14ac:dyDescent="0.3">
      <c r="A53" s="49" t="s">
        <v>116</v>
      </c>
      <c r="B53" s="50" t="s">
        <v>96</v>
      </c>
      <c r="C53" s="50" t="s">
        <v>33</v>
      </c>
      <c r="D53" s="50" t="s">
        <v>30</v>
      </c>
      <c r="E53" s="50" t="s">
        <v>31</v>
      </c>
      <c r="F53" s="52">
        <v>12680</v>
      </c>
      <c r="G53" s="52">
        <v>8260</v>
      </c>
      <c r="H53" s="52">
        <v>4420</v>
      </c>
      <c r="I53" s="50" t="s">
        <v>12</v>
      </c>
      <c r="J53" s="51" t="s">
        <v>29</v>
      </c>
      <c r="K53" t="str">
        <f t="shared" si="0"/>
        <v>01.05.2024</v>
      </c>
    </row>
    <row r="54" spans="1:11" x14ac:dyDescent="0.3">
      <c r="A54" s="49" t="s">
        <v>116</v>
      </c>
      <c r="B54" s="50" t="s">
        <v>102</v>
      </c>
      <c r="C54" s="50" t="s">
        <v>33</v>
      </c>
      <c r="D54" s="50" t="s">
        <v>30</v>
      </c>
      <c r="E54" s="50" t="s">
        <v>31</v>
      </c>
      <c r="F54" s="52">
        <v>10820</v>
      </c>
      <c r="G54" s="52">
        <v>8700</v>
      </c>
      <c r="H54" s="52">
        <v>2120</v>
      </c>
      <c r="I54" s="50" t="s">
        <v>12</v>
      </c>
      <c r="J54" s="51" t="s">
        <v>29</v>
      </c>
      <c r="K54" t="str">
        <f t="shared" si="0"/>
        <v>01.05.2024</v>
      </c>
    </row>
    <row r="55" spans="1:11" x14ac:dyDescent="0.3">
      <c r="A55" s="49" t="s">
        <v>116</v>
      </c>
      <c r="B55" s="50" t="s">
        <v>89</v>
      </c>
      <c r="C55" s="50" t="s">
        <v>33</v>
      </c>
      <c r="D55" s="50" t="s">
        <v>30</v>
      </c>
      <c r="E55" s="50" t="s">
        <v>31</v>
      </c>
      <c r="F55" s="52">
        <v>15700</v>
      </c>
      <c r="G55" s="52">
        <v>11620</v>
      </c>
      <c r="H55" s="52">
        <v>4080</v>
      </c>
      <c r="I55" s="50" t="s">
        <v>12</v>
      </c>
      <c r="J55" s="51" t="s">
        <v>29</v>
      </c>
      <c r="K55" t="str">
        <f t="shared" si="0"/>
        <v>01.05.2024</v>
      </c>
    </row>
    <row r="56" spans="1:11" x14ac:dyDescent="0.3">
      <c r="A56" s="49" t="s">
        <v>139</v>
      </c>
      <c r="B56" s="50" t="s">
        <v>123</v>
      </c>
      <c r="C56" s="50" t="s">
        <v>33</v>
      </c>
      <c r="D56" s="50" t="s">
        <v>30</v>
      </c>
      <c r="E56" s="50" t="s">
        <v>31</v>
      </c>
      <c r="F56" s="52">
        <v>10100</v>
      </c>
      <c r="G56" s="52">
        <v>8180</v>
      </c>
      <c r="H56" s="52">
        <v>1920</v>
      </c>
      <c r="I56" s="50" t="s">
        <v>12</v>
      </c>
      <c r="J56" s="51" t="s">
        <v>29</v>
      </c>
      <c r="K56" t="str">
        <f t="shared" si="0"/>
        <v>02.05.2024</v>
      </c>
    </row>
    <row r="57" spans="1:11" x14ac:dyDescent="0.3">
      <c r="A57" s="49" t="s">
        <v>139</v>
      </c>
      <c r="B57" s="50" t="s">
        <v>103</v>
      </c>
      <c r="C57" s="50" t="s">
        <v>33</v>
      </c>
      <c r="D57" s="50" t="s">
        <v>30</v>
      </c>
      <c r="E57" s="50" t="s">
        <v>31</v>
      </c>
      <c r="F57" s="52">
        <v>10620</v>
      </c>
      <c r="G57" s="52">
        <v>6120</v>
      </c>
      <c r="H57" s="52">
        <v>4500</v>
      </c>
      <c r="I57" s="50" t="s">
        <v>12</v>
      </c>
      <c r="J57" s="51" t="s">
        <v>29</v>
      </c>
      <c r="K57" t="str">
        <f t="shared" si="0"/>
        <v>02.05.2024</v>
      </c>
    </row>
    <row r="58" spans="1:11" x14ac:dyDescent="0.3">
      <c r="A58" s="49" t="s">
        <v>139</v>
      </c>
      <c r="B58" s="50" t="s">
        <v>71</v>
      </c>
      <c r="C58" s="50" t="s">
        <v>33</v>
      </c>
      <c r="D58" s="50" t="s">
        <v>30</v>
      </c>
      <c r="E58" s="50" t="s">
        <v>31</v>
      </c>
      <c r="F58" s="52">
        <v>19380</v>
      </c>
      <c r="G58" s="52">
        <v>15820</v>
      </c>
      <c r="H58" s="52">
        <v>3560</v>
      </c>
      <c r="I58" s="50" t="s">
        <v>12</v>
      </c>
      <c r="J58" s="51" t="s">
        <v>29</v>
      </c>
      <c r="K58" t="str">
        <f t="shared" si="0"/>
        <v>02.05.2024</v>
      </c>
    </row>
    <row r="59" spans="1:11" x14ac:dyDescent="0.3">
      <c r="A59" s="49" t="s">
        <v>139</v>
      </c>
      <c r="B59" s="50" t="s">
        <v>103</v>
      </c>
      <c r="C59" s="50" t="s">
        <v>33</v>
      </c>
      <c r="D59" s="50" t="s">
        <v>30</v>
      </c>
      <c r="E59" s="50" t="s">
        <v>31</v>
      </c>
      <c r="F59" s="52">
        <v>7080</v>
      </c>
      <c r="G59" s="52">
        <v>5660</v>
      </c>
      <c r="H59" s="52">
        <v>1420</v>
      </c>
      <c r="I59" s="50" t="s">
        <v>12</v>
      </c>
      <c r="J59" s="51" t="s">
        <v>29</v>
      </c>
      <c r="K59" t="str">
        <f t="shared" si="0"/>
        <v>02.05.2024</v>
      </c>
    </row>
    <row r="60" spans="1:11" x14ac:dyDescent="0.3">
      <c r="A60" s="49" t="s">
        <v>139</v>
      </c>
      <c r="B60" s="50" t="s">
        <v>87</v>
      </c>
      <c r="C60" s="50" t="s">
        <v>33</v>
      </c>
      <c r="D60" s="50" t="s">
        <v>30</v>
      </c>
      <c r="E60" s="50" t="s">
        <v>31</v>
      </c>
      <c r="F60" s="52">
        <v>7520</v>
      </c>
      <c r="G60" s="52">
        <v>5520</v>
      </c>
      <c r="H60" s="52">
        <v>2000</v>
      </c>
      <c r="I60" s="50" t="s">
        <v>12</v>
      </c>
      <c r="J60" s="51" t="s">
        <v>29</v>
      </c>
      <c r="K60" t="str">
        <f t="shared" si="0"/>
        <v>02.05.2024</v>
      </c>
    </row>
    <row r="61" spans="1:11" x14ac:dyDescent="0.3">
      <c r="A61" s="49" t="s">
        <v>139</v>
      </c>
      <c r="B61" s="50" t="s">
        <v>113</v>
      </c>
      <c r="C61" s="50" t="s">
        <v>33</v>
      </c>
      <c r="D61" s="50" t="s">
        <v>30</v>
      </c>
      <c r="E61" s="50" t="s">
        <v>31</v>
      </c>
      <c r="F61" s="52">
        <v>7640</v>
      </c>
      <c r="G61" s="52">
        <v>5660</v>
      </c>
      <c r="H61" s="52">
        <v>1980</v>
      </c>
      <c r="I61" s="50" t="s">
        <v>12</v>
      </c>
      <c r="J61" s="51" t="s">
        <v>29</v>
      </c>
      <c r="K61" t="str">
        <f t="shared" si="0"/>
        <v>02.05.2024</v>
      </c>
    </row>
    <row r="62" spans="1:11" x14ac:dyDescent="0.3">
      <c r="A62" s="49" t="s">
        <v>139</v>
      </c>
      <c r="B62" s="50" t="s">
        <v>87</v>
      </c>
      <c r="C62" s="50" t="s">
        <v>33</v>
      </c>
      <c r="D62" s="50" t="s">
        <v>30</v>
      </c>
      <c r="E62" s="50" t="s">
        <v>31</v>
      </c>
      <c r="F62" s="52">
        <v>6940</v>
      </c>
      <c r="G62" s="52">
        <v>5720</v>
      </c>
      <c r="H62" s="52">
        <v>1220</v>
      </c>
      <c r="I62" s="50" t="s">
        <v>12</v>
      </c>
      <c r="J62" s="51" t="s">
        <v>29</v>
      </c>
      <c r="K62" t="str">
        <f t="shared" si="0"/>
        <v>02.05.2024</v>
      </c>
    </row>
    <row r="63" spans="1:11" x14ac:dyDescent="0.3">
      <c r="A63" s="49" t="s">
        <v>139</v>
      </c>
      <c r="B63" s="50" t="s">
        <v>86</v>
      </c>
      <c r="C63" s="50" t="s">
        <v>33</v>
      </c>
      <c r="D63" s="50" t="s">
        <v>30</v>
      </c>
      <c r="E63" s="50" t="s">
        <v>31</v>
      </c>
      <c r="F63" s="52">
        <v>10200</v>
      </c>
      <c r="G63" s="52">
        <v>8000</v>
      </c>
      <c r="H63" s="52">
        <v>2200</v>
      </c>
      <c r="I63" s="50" t="s">
        <v>12</v>
      </c>
      <c r="J63" s="51" t="s">
        <v>29</v>
      </c>
      <c r="K63" t="str">
        <f t="shared" si="0"/>
        <v>02.05.2024</v>
      </c>
    </row>
    <row r="64" spans="1:11" x14ac:dyDescent="0.3">
      <c r="A64" s="49" t="s">
        <v>139</v>
      </c>
      <c r="B64" s="50" t="s">
        <v>104</v>
      </c>
      <c r="C64" s="50" t="s">
        <v>33</v>
      </c>
      <c r="D64" s="50" t="s">
        <v>30</v>
      </c>
      <c r="E64" s="50" t="s">
        <v>31</v>
      </c>
      <c r="F64" s="52">
        <v>8640</v>
      </c>
      <c r="G64" s="52">
        <v>6440</v>
      </c>
      <c r="H64" s="52">
        <v>2200</v>
      </c>
      <c r="I64" s="50" t="s">
        <v>12</v>
      </c>
      <c r="J64" s="51" t="s">
        <v>29</v>
      </c>
      <c r="K64" t="str">
        <f t="shared" si="0"/>
        <v>02.05.2024</v>
      </c>
    </row>
    <row r="65" spans="1:11" x14ac:dyDescent="0.3">
      <c r="A65" s="49" t="s">
        <v>139</v>
      </c>
      <c r="B65" s="50" t="s">
        <v>113</v>
      </c>
      <c r="C65" s="50" t="s">
        <v>33</v>
      </c>
      <c r="D65" s="50" t="s">
        <v>30</v>
      </c>
      <c r="E65" s="50" t="s">
        <v>31</v>
      </c>
      <c r="F65" s="52">
        <v>8000</v>
      </c>
      <c r="G65" s="52">
        <v>6000</v>
      </c>
      <c r="H65" s="52">
        <v>2000</v>
      </c>
      <c r="I65" s="50" t="s">
        <v>12</v>
      </c>
      <c r="J65" s="51" t="s">
        <v>29</v>
      </c>
      <c r="K65" t="str">
        <f t="shared" si="0"/>
        <v>02.05.2024</v>
      </c>
    </row>
    <row r="66" spans="1:11" x14ac:dyDescent="0.3">
      <c r="A66" s="49" t="s">
        <v>139</v>
      </c>
      <c r="B66" s="50" t="s">
        <v>124</v>
      </c>
      <c r="C66" s="50" t="s">
        <v>33</v>
      </c>
      <c r="D66" s="50" t="s">
        <v>30</v>
      </c>
      <c r="E66" s="50" t="s">
        <v>31</v>
      </c>
      <c r="F66" s="52">
        <v>19500</v>
      </c>
      <c r="G66" s="52">
        <v>13760</v>
      </c>
      <c r="H66" s="52">
        <v>5740</v>
      </c>
      <c r="I66" s="50" t="s">
        <v>12</v>
      </c>
      <c r="J66" s="51" t="s">
        <v>29</v>
      </c>
      <c r="K66" t="str">
        <f t="shared" si="0"/>
        <v>02.05.2024</v>
      </c>
    </row>
    <row r="67" spans="1:11" x14ac:dyDescent="0.3">
      <c r="A67" s="49" t="s">
        <v>139</v>
      </c>
      <c r="B67" s="50" t="s">
        <v>87</v>
      </c>
      <c r="C67" s="50" t="s">
        <v>33</v>
      </c>
      <c r="D67" s="50" t="s">
        <v>30</v>
      </c>
      <c r="E67" s="50" t="s">
        <v>31</v>
      </c>
      <c r="F67" s="52">
        <v>7280</v>
      </c>
      <c r="G67" s="52">
        <v>5540</v>
      </c>
      <c r="H67" s="52">
        <v>1740</v>
      </c>
      <c r="I67" s="50" t="s">
        <v>12</v>
      </c>
      <c r="J67" s="51" t="s">
        <v>29</v>
      </c>
      <c r="K67" t="str">
        <f t="shared" ref="K67:K130" si="1">LEFT(A67,10)</f>
        <v>02.05.2024</v>
      </c>
    </row>
    <row r="68" spans="1:11" x14ac:dyDescent="0.3">
      <c r="A68" s="49" t="s">
        <v>139</v>
      </c>
      <c r="B68" s="50" t="s">
        <v>77</v>
      </c>
      <c r="C68" s="50" t="s">
        <v>29</v>
      </c>
      <c r="D68" s="50" t="s">
        <v>30</v>
      </c>
      <c r="E68" s="50" t="s">
        <v>31</v>
      </c>
      <c r="F68" s="52">
        <v>3960</v>
      </c>
      <c r="G68" s="52">
        <v>2900</v>
      </c>
      <c r="H68" s="52">
        <v>1060</v>
      </c>
      <c r="I68" s="50" t="s">
        <v>32</v>
      </c>
      <c r="J68" s="51" t="s">
        <v>36</v>
      </c>
      <c r="K68" t="str">
        <f t="shared" si="1"/>
        <v>02.05.2024</v>
      </c>
    </row>
    <row r="69" spans="1:11" x14ac:dyDescent="0.3">
      <c r="A69" s="49" t="s">
        <v>139</v>
      </c>
      <c r="B69" s="50" t="s">
        <v>94</v>
      </c>
      <c r="C69" s="50" t="s">
        <v>33</v>
      </c>
      <c r="D69" s="50" t="s">
        <v>30</v>
      </c>
      <c r="E69" s="50" t="s">
        <v>31</v>
      </c>
      <c r="F69" s="52">
        <v>9300</v>
      </c>
      <c r="G69" s="52">
        <v>7900</v>
      </c>
      <c r="H69" s="52">
        <v>1400</v>
      </c>
      <c r="I69" s="50" t="s">
        <v>12</v>
      </c>
      <c r="J69" s="51" t="s">
        <v>29</v>
      </c>
      <c r="K69" t="str">
        <f t="shared" si="1"/>
        <v>02.05.2024</v>
      </c>
    </row>
    <row r="70" spans="1:11" x14ac:dyDescent="0.3">
      <c r="A70" s="49" t="s">
        <v>139</v>
      </c>
      <c r="B70" s="50" t="s">
        <v>101</v>
      </c>
      <c r="C70" s="50" t="s">
        <v>29</v>
      </c>
      <c r="D70" s="50" t="s">
        <v>30</v>
      </c>
      <c r="E70" s="50" t="s">
        <v>31</v>
      </c>
      <c r="F70" s="52">
        <v>4920</v>
      </c>
      <c r="G70" s="52">
        <v>2680</v>
      </c>
      <c r="H70" s="52">
        <v>2240</v>
      </c>
      <c r="I70" s="50" t="s">
        <v>32</v>
      </c>
      <c r="J70" s="51" t="s">
        <v>36</v>
      </c>
      <c r="K70" t="str">
        <f t="shared" si="1"/>
        <v>02.05.2024</v>
      </c>
    </row>
    <row r="71" spans="1:11" x14ac:dyDescent="0.3">
      <c r="A71" s="49" t="s">
        <v>139</v>
      </c>
      <c r="B71" s="50" t="s">
        <v>71</v>
      </c>
      <c r="C71" s="50" t="s">
        <v>33</v>
      </c>
      <c r="D71" s="50" t="s">
        <v>30</v>
      </c>
      <c r="E71" s="50" t="s">
        <v>31</v>
      </c>
      <c r="F71" s="52">
        <v>21940</v>
      </c>
      <c r="G71" s="52">
        <v>16160</v>
      </c>
      <c r="H71" s="52">
        <v>5780</v>
      </c>
      <c r="I71" s="50" t="s">
        <v>12</v>
      </c>
      <c r="J71" s="51" t="s">
        <v>29</v>
      </c>
      <c r="K71" t="str">
        <f t="shared" si="1"/>
        <v>02.05.2024</v>
      </c>
    </row>
    <row r="72" spans="1:11" x14ac:dyDescent="0.3">
      <c r="A72" s="49" t="s">
        <v>139</v>
      </c>
      <c r="B72" s="50" t="s">
        <v>123</v>
      </c>
      <c r="C72" s="50" t="s">
        <v>33</v>
      </c>
      <c r="D72" s="50" t="s">
        <v>30</v>
      </c>
      <c r="E72" s="50" t="s">
        <v>31</v>
      </c>
      <c r="F72" s="52">
        <v>12740</v>
      </c>
      <c r="G72" s="52">
        <v>8160</v>
      </c>
      <c r="H72" s="52">
        <v>4580</v>
      </c>
      <c r="I72" s="50" t="s">
        <v>12</v>
      </c>
      <c r="J72" s="51" t="s">
        <v>29</v>
      </c>
      <c r="K72" t="str">
        <f t="shared" si="1"/>
        <v>02.05.2024</v>
      </c>
    </row>
    <row r="73" spans="1:11" x14ac:dyDescent="0.3">
      <c r="A73" s="49" t="s">
        <v>139</v>
      </c>
      <c r="B73" s="50" t="s">
        <v>98</v>
      </c>
      <c r="C73" s="50" t="s">
        <v>29</v>
      </c>
      <c r="D73" s="50" t="s">
        <v>30</v>
      </c>
      <c r="E73" s="50" t="s">
        <v>31</v>
      </c>
      <c r="F73" s="52">
        <v>4160</v>
      </c>
      <c r="G73" s="52">
        <v>2860</v>
      </c>
      <c r="H73" s="52">
        <v>1300</v>
      </c>
      <c r="I73" s="50" t="s">
        <v>32</v>
      </c>
      <c r="J73" s="51" t="s">
        <v>36</v>
      </c>
      <c r="K73" t="str">
        <f t="shared" si="1"/>
        <v>02.05.2024</v>
      </c>
    </row>
    <row r="74" spans="1:11" x14ac:dyDescent="0.3">
      <c r="A74" s="49" t="s">
        <v>139</v>
      </c>
      <c r="B74" s="50" t="s">
        <v>90</v>
      </c>
      <c r="C74" s="50" t="s">
        <v>33</v>
      </c>
      <c r="D74" s="50" t="s">
        <v>30</v>
      </c>
      <c r="E74" s="50" t="s">
        <v>31</v>
      </c>
      <c r="F74" s="52">
        <v>20140</v>
      </c>
      <c r="G74" s="52">
        <v>16440</v>
      </c>
      <c r="H74" s="52">
        <v>3700</v>
      </c>
      <c r="I74" s="50" t="s">
        <v>12</v>
      </c>
      <c r="J74" s="51" t="s">
        <v>29</v>
      </c>
      <c r="K74" t="str">
        <f t="shared" si="1"/>
        <v>02.05.2024</v>
      </c>
    </row>
    <row r="75" spans="1:11" x14ac:dyDescent="0.3">
      <c r="A75" s="49" t="s">
        <v>139</v>
      </c>
      <c r="B75" s="50" t="s">
        <v>74</v>
      </c>
      <c r="C75" s="50" t="s">
        <v>33</v>
      </c>
      <c r="D75" s="50" t="s">
        <v>30</v>
      </c>
      <c r="E75" s="50" t="s">
        <v>31</v>
      </c>
      <c r="F75" s="52">
        <v>9000</v>
      </c>
      <c r="G75" s="52">
        <v>6880</v>
      </c>
      <c r="H75" s="52">
        <v>2120</v>
      </c>
      <c r="I75" s="50" t="s">
        <v>12</v>
      </c>
      <c r="J75" s="51" t="s">
        <v>29</v>
      </c>
      <c r="K75" t="str">
        <f t="shared" si="1"/>
        <v>02.05.2024</v>
      </c>
    </row>
    <row r="76" spans="1:11" x14ac:dyDescent="0.3">
      <c r="A76" s="49" t="s">
        <v>139</v>
      </c>
      <c r="B76" s="50" t="s">
        <v>108</v>
      </c>
      <c r="C76" s="50" t="s">
        <v>29</v>
      </c>
      <c r="D76" s="50" t="s">
        <v>30</v>
      </c>
      <c r="E76" s="50" t="s">
        <v>31</v>
      </c>
      <c r="F76" s="52">
        <v>4320</v>
      </c>
      <c r="G76" s="52">
        <v>3000</v>
      </c>
      <c r="H76" s="52">
        <v>1320</v>
      </c>
      <c r="I76" s="50" t="s">
        <v>32</v>
      </c>
      <c r="J76" s="51" t="s">
        <v>36</v>
      </c>
      <c r="K76" t="str">
        <f t="shared" si="1"/>
        <v>02.05.2024</v>
      </c>
    </row>
    <row r="77" spans="1:11" x14ac:dyDescent="0.3">
      <c r="A77" s="49" t="s">
        <v>139</v>
      </c>
      <c r="B77" s="50" t="s">
        <v>106</v>
      </c>
      <c r="C77" s="50" t="s">
        <v>33</v>
      </c>
      <c r="D77" s="50" t="s">
        <v>30</v>
      </c>
      <c r="E77" s="50" t="s">
        <v>31</v>
      </c>
      <c r="F77" s="52">
        <v>16700</v>
      </c>
      <c r="G77" s="52">
        <v>11340</v>
      </c>
      <c r="H77" s="52">
        <v>5360</v>
      </c>
      <c r="I77" s="50" t="s">
        <v>12</v>
      </c>
      <c r="J77" s="51" t="s">
        <v>29</v>
      </c>
      <c r="K77" t="str">
        <f t="shared" si="1"/>
        <v>02.05.2024</v>
      </c>
    </row>
    <row r="78" spans="1:11" x14ac:dyDescent="0.3">
      <c r="A78" s="49" t="s">
        <v>139</v>
      </c>
      <c r="B78" s="50" t="s">
        <v>88</v>
      </c>
      <c r="C78" s="50" t="s">
        <v>29</v>
      </c>
      <c r="D78" s="50" t="s">
        <v>30</v>
      </c>
      <c r="E78" s="50" t="s">
        <v>31</v>
      </c>
      <c r="F78" s="52">
        <v>4280</v>
      </c>
      <c r="G78" s="52">
        <v>2720</v>
      </c>
      <c r="H78" s="52">
        <v>1560</v>
      </c>
      <c r="I78" s="50" t="s">
        <v>32</v>
      </c>
      <c r="J78" s="51" t="s">
        <v>36</v>
      </c>
      <c r="K78" t="str">
        <f t="shared" si="1"/>
        <v>02.05.2024</v>
      </c>
    </row>
    <row r="79" spans="1:11" x14ac:dyDescent="0.3">
      <c r="A79" s="49" t="s">
        <v>139</v>
      </c>
      <c r="B79" s="50" t="s">
        <v>102</v>
      </c>
      <c r="C79" s="50" t="s">
        <v>33</v>
      </c>
      <c r="D79" s="50" t="s">
        <v>30</v>
      </c>
      <c r="E79" s="50" t="s">
        <v>31</v>
      </c>
      <c r="F79" s="52">
        <v>11620</v>
      </c>
      <c r="G79" s="52">
        <v>8660</v>
      </c>
      <c r="H79" s="52">
        <v>2960</v>
      </c>
      <c r="I79" s="50" t="s">
        <v>12</v>
      </c>
      <c r="J79" s="51" t="s">
        <v>29</v>
      </c>
      <c r="K79" t="str">
        <f t="shared" si="1"/>
        <v>02.05.2024</v>
      </c>
    </row>
    <row r="80" spans="1:11" x14ac:dyDescent="0.3">
      <c r="A80" s="49" t="s">
        <v>139</v>
      </c>
      <c r="B80" s="50" t="s">
        <v>79</v>
      </c>
      <c r="C80" s="50" t="s">
        <v>29</v>
      </c>
      <c r="D80" s="50" t="s">
        <v>30</v>
      </c>
      <c r="E80" s="50" t="s">
        <v>31</v>
      </c>
      <c r="F80" s="52">
        <v>4180</v>
      </c>
      <c r="G80" s="52">
        <v>3160</v>
      </c>
      <c r="H80" s="52">
        <v>1020</v>
      </c>
      <c r="I80" s="50" t="s">
        <v>32</v>
      </c>
      <c r="J80" s="51" t="s">
        <v>36</v>
      </c>
      <c r="K80" t="str">
        <f t="shared" si="1"/>
        <v>02.05.2024</v>
      </c>
    </row>
    <row r="81" spans="1:11" x14ac:dyDescent="0.3">
      <c r="A81" s="49" t="s">
        <v>139</v>
      </c>
      <c r="B81" s="50" t="s">
        <v>76</v>
      </c>
      <c r="C81" s="50" t="s">
        <v>29</v>
      </c>
      <c r="D81" s="50" t="s">
        <v>30</v>
      </c>
      <c r="E81" s="50" t="s">
        <v>31</v>
      </c>
      <c r="F81" s="52">
        <v>4060</v>
      </c>
      <c r="G81" s="52">
        <v>2620</v>
      </c>
      <c r="H81" s="52">
        <v>1440</v>
      </c>
      <c r="I81" s="50" t="s">
        <v>32</v>
      </c>
      <c r="J81" s="51" t="s">
        <v>36</v>
      </c>
      <c r="K81" t="str">
        <f t="shared" si="1"/>
        <v>02.05.2024</v>
      </c>
    </row>
    <row r="82" spans="1:11" x14ac:dyDescent="0.3">
      <c r="A82" s="49" t="s">
        <v>139</v>
      </c>
      <c r="B82" s="50" t="s">
        <v>78</v>
      </c>
      <c r="C82" s="50" t="s">
        <v>33</v>
      </c>
      <c r="D82" s="50" t="s">
        <v>30</v>
      </c>
      <c r="E82" s="50" t="s">
        <v>31</v>
      </c>
      <c r="F82" s="52">
        <v>7440</v>
      </c>
      <c r="G82" s="52">
        <v>5520</v>
      </c>
      <c r="H82" s="52">
        <v>1920</v>
      </c>
      <c r="I82" s="50" t="s">
        <v>12</v>
      </c>
      <c r="J82" s="51" t="s">
        <v>29</v>
      </c>
      <c r="K82" t="str">
        <f t="shared" si="1"/>
        <v>02.05.2024</v>
      </c>
    </row>
    <row r="83" spans="1:11" x14ac:dyDescent="0.3">
      <c r="A83" s="49" t="s">
        <v>139</v>
      </c>
      <c r="B83" s="50" t="s">
        <v>70</v>
      </c>
      <c r="C83" s="50" t="s">
        <v>29</v>
      </c>
      <c r="D83" s="50" t="s">
        <v>30</v>
      </c>
      <c r="E83" s="50" t="s">
        <v>31</v>
      </c>
      <c r="F83" s="52">
        <v>4260</v>
      </c>
      <c r="G83" s="52">
        <v>2640</v>
      </c>
      <c r="H83" s="52">
        <v>1620</v>
      </c>
      <c r="I83" s="50" t="s">
        <v>32</v>
      </c>
      <c r="J83" s="51" t="s">
        <v>36</v>
      </c>
      <c r="K83" t="str">
        <f t="shared" si="1"/>
        <v>02.05.2024</v>
      </c>
    </row>
    <row r="84" spans="1:11" x14ac:dyDescent="0.3">
      <c r="A84" s="49" t="s">
        <v>139</v>
      </c>
      <c r="B84" s="50" t="s">
        <v>87</v>
      </c>
      <c r="C84" s="50" t="s">
        <v>33</v>
      </c>
      <c r="D84" s="50" t="s">
        <v>30</v>
      </c>
      <c r="E84" s="50" t="s">
        <v>31</v>
      </c>
      <c r="F84" s="52">
        <v>7100</v>
      </c>
      <c r="G84" s="52">
        <v>5500</v>
      </c>
      <c r="H84" s="52">
        <v>1600</v>
      </c>
      <c r="I84" s="50" t="s">
        <v>12</v>
      </c>
      <c r="J84" s="51" t="s">
        <v>29</v>
      </c>
      <c r="K84" t="str">
        <f t="shared" si="1"/>
        <v>02.05.2024</v>
      </c>
    </row>
    <row r="85" spans="1:11" x14ac:dyDescent="0.3">
      <c r="A85" s="49" t="s">
        <v>139</v>
      </c>
      <c r="B85" s="50" t="s">
        <v>113</v>
      </c>
      <c r="C85" s="50" t="s">
        <v>33</v>
      </c>
      <c r="D85" s="50" t="s">
        <v>30</v>
      </c>
      <c r="E85" s="50" t="s">
        <v>31</v>
      </c>
      <c r="F85" s="52">
        <v>7780</v>
      </c>
      <c r="G85" s="52">
        <v>5660</v>
      </c>
      <c r="H85" s="52">
        <v>2120</v>
      </c>
      <c r="I85" s="50" t="s">
        <v>12</v>
      </c>
      <c r="J85" s="51" t="s">
        <v>29</v>
      </c>
      <c r="K85" t="str">
        <f t="shared" si="1"/>
        <v>02.05.2024</v>
      </c>
    </row>
    <row r="86" spans="1:11" x14ac:dyDescent="0.3">
      <c r="A86" s="49" t="s">
        <v>139</v>
      </c>
      <c r="B86" s="50" t="s">
        <v>80</v>
      </c>
      <c r="C86" s="50" t="s">
        <v>29</v>
      </c>
      <c r="D86" s="50" t="s">
        <v>30</v>
      </c>
      <c r="E86" s="50" t="s">
        <v>31</v>
      </c>
      <c r="F86" s="52">
        <v>4320</v>
      </c>
      <c r="G86" s="52">
        <v>2720</v>
      </c>
      <c r="H86" s="52">
        <v>1600</v>
      </c>
      <c r="I86" s="50" t="s">
        <v>32</v>
      </c>
      <c r="J86" s="51" t="s">
        <v>36</v>
      </c>
      <c r="K86" t="str">
        <f t="shared" si="1"/>
        <v>02.05.2024</v>
      </c>
    </row>
    <row r="87" spans="1:11" x14ac:dyDescent="0.3">
      <c r="A87" s="49" t="s">
        <v>139</v>
      </c>
      <c r="B87" s="50" t="s">
        <v>85</v>
      </c>
      <c r="C87" s="50" t="s">
        <v>33</v>
      </c>
      <c r="D87" s="50" t="s">
        <v>30</v>
      </c>
      <c r="E87" s="50" t="s">
        <v>31</v>
      </c>
      <c r="F87" s="52">
        <v>13540</v>
      </c>
      <c r="G87" s="52">
        <v>8200</v>
      </c>
      <c r="H87" s="52">
        <v>5340</v>
      </c>
      <c r="I87" s="50" t="s">
        <v>12</v>
      </c>
      <c r="J87" s="51" t="s">
        <v>29</v>
      </c>
      <c r="K87" t="str">
        <f t="shared" si="1"/>
        <v>02.05.2024</v>
      </c>
    </row>
    <row r="88" spans="1:11" x14ac:dyDescent="0.3">
      <c r="A88" s="49" t="s">
        <v>139</v>
      </c>
      <c r="B88" s="50" t="s">
        <v>95</v>
      </c>
      <c r="C88" s="50" t="s">
        <v>29</v>
      </c>
      <c r="D88" s="50" t="s">
        <v>30</v>
      </c>
      <c r="E88" s="50" t="s">
        <v>31</v>
      </c>
      <c r="F88" s="52">
        <v>4600</v>
      </c>
      <c r="G88" s="52">
        <v>3240</v>
      </c>
      <c r="H88" s="52">
        <v>1360</v>
      </c>
      <c r="I88" s="50" t="s">
        <v>32</v>
      </c>
      <c r="J88" s="51" t="s">
        <v>36</v>
      </c>
      <c r="K88" t="str">
        <f t="shared" si="1"/>
        <v>02.05.2024</v>
      </c>
    </row>
    <row r="89" spans="1:11" x14ac:dyDescent="0.3">
      <c r="A89" s="49" t="s">
        <v>139</v>
      </c>
      <c r="B89" s="50" t="s">
        <v>71</v>
      </c>
      <c r="C89" s="50" t="s">
        <v>33</v>
      </c>
      <c r="D89" s="50" t="s">
        <v>30</v>
      </c>
      <c r="E89" s="50" t="s">
        <v>31</v>
      </c>
      <c r="F89" s="52">
        <v>19340</v>
      </c>
      <c r="G89" s="52">
        <v>15800</v>
      </c>
      <c r="H89" s="52">
        <v>3540</v>
      </c>
      <c r="I89" s="50" t="s">
        <v>12</v>
      </c>
      <c r="J89" s="51" t="s">
        <v>29</v>
      </c>
      <c r="K89" t="str">
        <f t="shared" si="1"/>
        <v>02.05.2024</v>
      </c>
    </row>
    <row r="90" spans="1:11" x14ac:dyDescent="0.3">
      <c r="A90" s="49" t="s">
        <v>139</v>
      </c>
      <c r="B90" s="50" t="s">
        <v>125</v>
      </c>
      <c r="C90" s="50" t="s">
        <v>29</v>
      </c>
      <c r="D90" s="50" t="s">
        <v>30</v>
      </c>
      <c r="E90" s="50" t="s">
        <v>31</v>
      </c>
      <c r="F90" s="52">
        <v>5300</v>
      </c>
      <c r="G90" s="52">
        <v>4000</v>
      </c>
      <c r="H90" s="52">
        <v>1300</v>
      </c>
      <c r="I90" s="50" t="s">
        <v>32</v>
      </c>
      <c r="J90" s="51" t="s">
        <v>36</v>
      </c>
      <c r="K90" t="str">
        <f t="shared" si="1"/>
        <v>02.05.2024</v>
      </c>
    </row>
    <row r="91" spans="1:11" x14ac:dyDescent="0.3">
      <c r="A91" s="49" t="s">
        <v>139</v>
      </c>
      <c r="B91" s="50" t="s">
        <v>104</v>
      </c>
      <c r="C91" s="50" t="s">
        <v>33</v>
      </c>
      <c r="D91" s="50" t="s">
        <v>30</v>
      </c>
      <c r="E91" s="50" t="s">
        <v>31</v>
      </c>
      <c r="F91" s="52">
        <v>8780</v>
      </c>
      <c r="G91" s="52">
        <v>6420</v>
      </c>
      <c r="H91" s="52">
        <v>2360</v>
      </c>
      <c r="I91" s="50" t="s">
        <v>12</v>
      </c>
      <c r="J91" s="51" t="s">
        <v>29</v>
      </c>
      <c r="K91" t="str">
        <f t="shared" si="1"/>
        <v>02.05.2024</v>
      </c>
    </row>
    <row r="92" spans="1:11" x14ac:dyDescent="0.3">
      <c r="A92" s="49" t="s">
        <v>139</v>
      </c>
      <c r="B92" s="50" t="s">
        <v>72</v>
      </c>
      <c r="C92" s="50" t="s">
        <v>29</v>
      </c>
      <c r="D92" s="50" t="s">
        <v>30</v>
      </c>
      <c r="E92" s="50" t="s">
        <v>31</v>
      </c>
      <c r="F92" s="52">
        <v>4180</v>
      </c>
      <c r="G92" s="52">
        <v>2820</v>
      </c>
      <c r="H92" s="52">
        <v>1360</v>
      </c>
      <c r="I92" s="50" t="s">
        <v>32</v>
      </c>
      <c r="J92" s="51" t="s">
        <v>36</v>
      </c>
      <c r="K92" t="str">
        <f t="shared" si="1"/>
        <v>02.05.2024</v>
      </c>
    </row>
    <row r="93" spans="1:11" x14ac:dyDescent="0.3">
      <c r="A93" s="49" t="s">
        <v>139</v>
      </c>
      <c r="B93" s="50" t="s">
        <v>98</v>
      </c>
      <c r="C93" s="50" t="s">
        <v>29</v>
      </c>
      <c r="D93" s="50" t="s">
        <v>30</v>
      </c>
      <c r="E93" s="50" t="s">
        <v>31</v>
      </c>
      <c r="F93" s="52">
        <v>4220</v>
      </c>
      <c r="G93" s="52">
        <v>2840</v>
      </c>
      <c r="H93" s="52">
        <v>1380</v>
      </c>
      <c r="I93" s="50" t="s">
        <v>32</v>
      </c>
      <c r="J93" s="51" t="s">
        <v>36</v>
      </c>
      <c r="K93" t="str">
        <f t="shared" si="1"/>
        <v>02.05.2024</v>
      </c>
    </row>
    <row r="94" spans="1:11" x14ac:dyDescent="0.3">
      <c r="A94" s="49" t="s">
        <v>139</v>
      </c>
      <c r="B94" s="50" t="s">
        <v>90</v>
      </c>
      <c r="C94" s="50" t="s">
        <v>33</v>
      </c>
      <c r="D94" s="50" t="s">
        <v>30</v>
      </c>
      <c r="E94" s="50" t="s">
        <v>31</v>
      </c>
      <c r="F94" s="52">
        <v>20180</v>
      </c>
      <c r="G94" s="52">
        <v>16080</v>
      </c>
      <c r="H94" s="52">
        <v>4100</v>
      </c>
      <c r="I94" s="50" t="s">
        <v>12</v>
      </c>
      <c r="J94" s="51" t="s">
        <v>29</v>
      </c>
      <c r="K94" t="str">
        <f t="shared" si="1"/>
        <v>02.05.2024</v>
      </c>
    </row>
    <row r="95" spans="1:11" x14ac:dyDescent="0.3">
      <c r="A95" s="49" t="s">
        <v>139</v>
      </c>
      <c r="B95" s="50" t="s">
        <v>126</v>
      </c>
      <c r="C95" s="50" t="s">
        <v>33</v>
      </c>
      <c r="D95" s="50" t="s">
        <v>30</v>
      </c>
      <c r="E95" s="50" t="s">
        <v>31</v>
      </c>
      <c r="F95" s="52">
        <v>16280</v>
      </c>
      <c r="G95" s="52">
        <v>11980</v>
      </c>
      <c r="H95" s="52">
        <v>4300</v>
      </c>
      <c r="I95" s="50" t="s">
        <v>12</v>
      </c>
      <c r="J95" s="51" t="s">
        <v>29</v>
      </c>
      <c r="K95" t="str">
        <f t="shared" si="1"/>
        <v>02.05.2024</v>
      </c>
    </row>
    <row r="96" spans="1:11" x14ac:dyDescent="0.3">
      <c r="A96" s="49" t="s">
        <v>139</v>
      </c>
      <c r="B96" s="50" t="s">
        <v>127</v>
      </c>
      <c r="C96" s="50" t="s">
        <v>29</v>
      </c>
      <c r="D96" s="50" t="s">
        <v>30</v>
      </c>
      <c r="E96" s="50" t="s">
        <v>31</v>
      </c>
      <c r="F96" s="52">
        <v>3920</v>
      </c>
      <c r="G96" s="52">
        <v>2860</v>
      </c>
      <c r="H96" s="52">
        <v>1060</v>
      </c>
      <c r="I96" s="50" t="s">
        <v>32</v>
      </c>
      <c r="J96" s="51" t="s">
        <v>36</v>
      </c>
      <c r="K96" t="str">
        <f t="shared" si="1"/>
        <v>02.05.2024</v>
      </c>
    </row>
    <row r="97" spans="1:11" x14ac:dyDescent="0.3">
      <c r="A97" s="49" t="s">
        <v>139</v>
      </c>
      <c r="B97" s="50" t="s">
        <v>74</v>
      </c>
      <c r="C97" s="50" t="s">
        <v>33</v>
      </c>
      <c r="D97" s="50" t="s">
        <v>30</v>
      </c>
      <c r="E97" s="50" t="s">
        <v>31</v>
      </c>
      <c r="F97" s="52">
        <v>8040</v>
      </c>
      <c r="G97" s="52">
        <v>6880</v>
      </c>
      <c r="H97" s="52">
        <v>1160</v>
      </c>
      <c r="I97" s="50" t="s">
        <v>12</v>
      </c>
      <c r="J97" s="51" t="s">
        <v>29</v>
      </c>
      <c r="K97" t="str">
        <f t="shared" si="1"/>
        <v>02.05.2024</v>
      </c>
    </row>
    <row r="98" spans="1:11" x14ac:dyDescent="0.3">
      <c r="A98" s="49" t="s">
        <v>139</v>
      </c>
      <c r="B98" s="50" t="s">
        <v>99</v>
      </c>
      <c r="C98" s="50" t="s">
        <v>33</v>
      </c>
      <c r="D98" s="50" t="s">
        <v>30</v>
      </c>
      <c r="E98" s="50" t="s">
        <v>31</v>
      </c>
      <c r="F98" s="52">
        <v>18060</v>
      </c>
      <c r="G98" s="52">
        <v>13700</v>
      </c>
      <c r="H98" s="52">
        <v>4360</v>
      </c>
      <c r="I98" s="50" t="s">
        <v>12</v>
      </c>
      <c r="J98" s="51" t="s">
        <v>29</v>
      </c>
      <c r="K98" t="str">
        <f t="shared" si="1"/>
        <v>02.05.2024</v>
      </c>
    </row>
    <row r="99" spans="1:11" x14ac:dyDescent="0.3">
      <c r="A99" s="49" t="s">
        <v>139</v>
      </c>
      <c r="B99" s="50" t="s">
        <v>70</v>
      </c>
      <c r="C99" s="50" t="s">
        <v>29</v>
      </c>
      <c r="D99" s="50" t="s">
        <v>30</v>
      </c>
      <c r="E99" s="50" t="s">
        <v>31</v>
      </c>
      <c r="F99" s="52">
        <v>4320</v>
      </c>
      <c r="G99" s="52">
        <v>2640</v>
      </c>
      <c r="H99" s="52">
        <v>1680</v>
      </c>
      <c r="I99" s="50" t="s">
        <v>32</v>
      </c>
      <c r="J99" s="51" t="s">
        <v>36</v>
      </c>
      <c r="K99" t="str">
        <f t="shared" si="1"/>
        <v>02.05.2024</v>
      </c>
    </row>
    <row r="100" spans="1:11" x14ac:dyDescent="0.3">
      <c r="A100" s="49" t="s">
        <v>139</v>
      </c>
      <c r="B100" s="50" t="s">
        <v>80</v>
      </c>
      <c r="C100" s="50" t="s">
        <v>29</v>
      </c>
      <c r="D100" s="50" t="s">
        <v>30</v>
      </c>
      <c r="E100" s="50" t="s">
        <v>31</v>
      </c>
      <c r="F100" s="52">
        <v>4400</v>
      </c>
      <c r="G100" s="52">
        <v>2700</v>
      </c>
      <c r="H100" s="52">
        <v>1700</v>
      </c>
      <c r="I100" s="50" t="s">
        <v>32</v>
      </c>
      <c r="J100" s="51" t="s">
        <v>36</v>
      </c>
      <c r="K100" t="str">
        <f t="shared" si="1"/>
        <v>02.05.2024</v>
      </c>
    </row>
    <row r="101" spans="1:11" x14ac:dyDescent="0.3">
      <c r="A101" s="49" t="s">
        <v>139</v>
      </c>
      <c r="B101" s="50" t="s">
        <v>128</v>
      </c>
      <c r="C101" s="50" t="s">
        <v>33</v>
      </c>
      <c r="D101" s="50" t="s">
        <v>30</v>
      </c>
      <c r="E101" s="50" t="s">
        <v>31</v>
      </c>
      <c r="F101" s="52">
        <v>20300</v>
      </c>
      <c r="G101" s="52">
        <v>13880</v>
      </c>
      <c r="H101" s="52">
        <v>6420</v>
      </c>
      <c r="I101" s="50" t="s">
        <v>12</v>
      </c>
      <c r="J101" s="51" t="s">
        <v>29</v>
      </c>
      <c r="K101" t="str">
        <f t="shared" si="1"/>
        <v>02.05.2024</v>
      </c>
    </row>
    <row r="102" spans="1:11" x14ac:dyDescent="0.3">
      <c r="A102" s="49" t="s">
        <v>139</v>
      </c>
      <c r="B102" s="50" t="s">
        <v>83</v>
      </c>
      <c r="C102" s="50" t="s">
        <v>33</v>
      </c>
      <c r="D102" s="50" t="s">
        <v>30</v>
      </c>
      <c r="E102" s="50" t="s">
        <v>31</v>
      </c>
      <c r="F102" s="52">
        <v>16320</v>
      </c>
      <c r="G102" s="52">
        <v>12360</v>
      </c>
      <c r="H102" s="52">
        <v>3960</v>
      </c>
      <c r="I102" s="50" t="s">
        <v>12</v>
      </c>
      <c r="J102" s="51" t="s">
        <v>29</v>
      </c>
      <c r="K102" t="str">
        <f t="shared" si="1"/>
        <v>02.05.2024</v>
      </c>
    </row>
    <row r="103" spans="1:11" x14ac:dyDescent="0.3">
      <c r="A103" s="49" t="s">
        <v>139</v>
      </c>
      <c r="B103" s="50" t="s">
        <v>101</v>
      </c>
      <c r="C103" s="50" t="s">
        <v>29</v>
      </c>
      <c r="D103" s="50" t="s">
        <v>30</v>
      </c>
      <c r="E103" s="50" t="s">
        <v>31</v>
      </c>
      <c r="F103" s="52">
        <v>4340</v>
      </c>
      <c r="G103" s="52">
        <v>2700</v>
      </c>
      <c r="H103" s="52">
        <v>1640</v>
      </c>
      <c r="I103" s="50" t="s">
        <v>32</v>
      </c>
      <c r="J103" s="51" t="s">
        <v>36</v>
      </c>
      <c r="K103" t="str">
        <f t="shared" si="1"/>
        <v>02.05.2024</v>
      </c>
    </row>
    <row r="104" spans="1:11" x14ac:dyDescent="0.3">
      <c r="A104" s="49" t="s">
        <v>139</v>
      </c>
      <c r="B104" s="50" t="s">
        <v>89</v>
      </c>
      <c r="C104" s="50" t="s">
        <v>33</v>
      </c>
      <c r="D104" s="50" t="s">
        <v>30</v>
      </c>
      <c r="E104" s="50" t="s">
        <v>31</v>
      </c>
      <c r="F104" s="52">
        <v>15080</v>
      </c>
      <c r="G104" s="52">
        <v>11540</v>
      </c>
      <c r="H104" s="52">
        <v>3540</v>
      </c>
      <c r="I104" s="50" t="s">
        <v>12</v>
      </c>
      <c r="J104" s="51" t="s">
        <v>29</v>
      </c>
      <c r="K104" t="str">
        <f t="shared" si="1"/>
        <v>02.05.2024</v>
      </c>
    </row>
    <row r="105" spans="1:11" x14ac:dyDescent="0.3">
      <c r="A105" s="49" t="s">
        <v>139</v>
      </c>
      <c r="B105" s="50" t="s">
        <v>108</v>
      </c>
      <c r="C105" s="50" t="s">
        <v>29</v>
      </c>
      <c r="D105" s="50" t="s">
        <v>30</v>
      </c>
      <c r="E105" s="50" t="s">
        <v>31</v>
      </c>
      <c r="F105" s="52">
        <v>4600</v>
      </c>
      <c r="G105" s="52">
        <v>3020</v>
      </c>
      <c r="H105" s="52">
        <v>1580</v>
      </c>
      <c r="I105" s="50" t="s">
        <v>32</v>
      </c>
      <c r="J105" s="51" t="s">
        <v>36</v>
      </c>
      <c r="K105" t="str">
        <f t="shared" si="1"/>
        <v>02.05.2024</v>
      </c>
    </row>
    <row r="106" spans="1:11" x14ac:dyDescent="0.3">
      <c r="A106" s="49" t="s">
        <v>139</v>
      </c>
      <c r="B106" s="50" t="s">
        <v>129</v>
      </c>
      <c r="C106" s="50" t="s">
        <v>33</v>
      </c>
      <c r="D106" s="50" t="s">
        <v>30</v>
      </c>
      <c r="E106" s="50" t="s">
        <v>31</v>
      </c>
      <c r="F106" s="52">
        <v>21660</v>
      </c>
      <c r="G106" s="52">
        <v>15600</v>
      </c>
      <c r="H106" s="52">
        <v>6060</v>
      </c>
      <c r="I106" s="50" t="s">
        <v>12</v>
      </c>
      <c r="J106" s="51" t="s">
        <v>29</v>
      </c>
      <c r="K106" t="str">
        <f t="shared" si="1"/>
        <v>02.05.2024</v>
      </c>
    </row>
    <row r="107" spans="1:11" x14ac:dyDescent="0.3">
      <c r="A107" s="49" t="s">
        <v>139</v>
      </c>
      <c r="B107" s="50" t="s">
        <v>73</v>
      </c>
      <c r="C107" s="50" t="s">
        <v>29</v>
      </c>
      <c r="D107" s="50" t="s">
        <v>30</v>
      </c>
      <c r="E107" s="50" t="s">
        <v>31</v>
      </c>
      <c r="F107" s="52">
        <v>5320</v>
      </c>
      <c r="G107" s="52">
        <v>3880</v>
      </c>
      <c r="H107" s="52">
        <v>1440</v>
      </c>
      <c r="I107" s="50" t="s">
        <v>32</v>
      </c>
      <c r="J107" s="51" t="s">
        <v>36</v>
      </c>
      <c r="K107" t="str">
        <f t="shared" si="1"/>
        <v>02.05.2024</v>
      </c>
    </row>
    <row r="108" spans="1:11" x14ac:dyDescent="0.3">
      <c r="A108" s="49" t="s">
        <v>139</v>
      </c>
      <c r="B108" s="50" t="s">
        <v>79</v>
      </c>
      <c r="C108" s="50" t="s">
        <v>29</v>
      </c>
      <c r="D108" s="50" t="s">
        <v>30</v>
      </c>
      <c r="E108" s="50" t="s">
        <v>31</v>
      </c>
      <c r="F108" s="52">
        <v>4520</v>
      </c>
      <c r="G108" s="52">
        <v>3060</v>
      </c>
      <c r="H108" s="52">
        <v>1460</v>
      </c>
      <c r="I108" s="50" t="s">
        <v>32</v>
      </c>
      <c r="J108" s="51" t="s">
        <v>36</v>
      </c>
      <c r="K108" t="str">
        <f t="shared" si="1"/>
        <v>02.05.2024</v>
      </c>
    </row>
    <row r="109" spans="1:11" x14ac:dyDescent="0.3">
      <c r="A109" s="49" t="s">
        <v>139</v>
      </c>
      <c r="B109" s="50" t="s">
        <v>98</v>
      </c>
      <c r="C109" s="50" t="s">
        <v>29</v>
      </c>
      <c r="D109" s="50" t="s">
        <v>30</v>
      </c>
      <c r="E109" s="50" t="s">
        <v>31</v>
      </c>
      <c r="F109" s="52">
        <v>4160</v>
      </c>
      <c r="G109" s="52">
        <v>2840</v>
      </c>
      <c r="H109" s="52">
        <v>1320</v>
      </c>
      <c r="I109" s="50" t="s">
        <v>32</v>
      </c>
      <c r="J109" s="51" t="s">
        <v>36</v>
      </c>
      <c r="K109" t="str">
        <f t="shared" si="1"/>
        <v>02.05.2024</v>
      </c>
    </row>
    <row r="110" spans="1:11" x14ac:dyDescent="0.3">
      <c r="A110" s="49" t="s">
        <v>139</v>
      </c>
      <c r="B110" s="50" t="s">
        <v>81</v>
      </c>
      <c r="C110" s="50" t="s">
        <v>29</v>
      </c>
      <c r="D110" s="50" t="s">
        <v>30</v>
      </c>
      <c r="E110" s="50" t="s">
        <v>31</v>
      </c>
      <c r="F110" s="52">
        <v>4300</v>
      </c>
      <c r="G110" s="52">
        <v>2500</v>
      </c>
      <c r="H110" s="52">
        <v>1800</v>
      </c>
      <c r="I110" s="50" t="s">
        <v>32</v>
      </c>
      <c r="J110" s="51" t="s">
        <v>36</v>
      </c>
      <c r="K110" t="str">
        <f t="shared" si="1"/>
        <v>02.05.2024</v>
      </c>
    </row>
    <row r="111" spans="1:11" x14ac:dyDescent="0.3">
      <c r="A111" s="49" t="s">
        <v>139</v>
      </c>
      <c r="B111" s="50" t="s">
        <v>72</v>
      </c>
      <c r="C111" s="50" t="s">
        <v>29</v>
      </c>
      <c r="D111" s="50" t="s">
        <v>30</v>
      </c>
      <c r="E111" s="50" t="s">
        <v>31</v>
      </c>
      <c r="F111" s="52">
        <v>4200</v>
      </c>
      <c r="G111" s="52">
        <v>2820</v>
      </c>
      <c r="H111" s="52">
        <v>1380</v>
      </c>
      <c r="I111" s="50" t="s">
        <v>32</v>
      </c>
      <c r="J111" s="51" t="s">
        <v>36</v>
      </c>
      <c r="K111" t="str">
        <f t="shared" si="1"/>
        <v>02.05.2024</v>
      </c>
    </row>
    <row r="112" spans="1:11" x14ac:dyDescent="0.3">
      <c r="A112" s="49" t="s">
        <v>139</v>
      </c>
      <c r="B112" s="50" t="s">
        <v>127</v>
      </c>
      <c r="C112" s="50" t="s">
        <v>29</v>
      </c>
      <c r="D112" s="50" t="s">
        <v>30</v>
      </c>
      <c r="E112" s="50" t="s">
        <v>31</v>
      </c>
      <c r="F112" s="52">
        <v>3780</v>
      </c>
      <c r="G112" s="52">
        <v>2780</v>
      </c>
      <c r="H112" s="52">
        <v>1000</v>
      </c>
      <c r="I112" s="50" t="s">
        <v>32</v>
      </c>
      <c r="J112" s="51" t="s">
        <v>36</v>
      </c>
      <c r="K112" t="str">
        <f t="shared" si="1"/>
        <v>02.05.2024</v>
      </c>
    </row>
    <row r="113" spans="1:11" x14ac:dyDescent="0.3">
      <c r="A113" s="49" t="s">
        <v>139</v>
      </c>
      <c r="B113" s="50" t="s">
        <v>125</v>
      </c>
      <c r="C113" s="50" t="s">
        <v>29</v>
      </c>
      <c r="D113" s="50" t="s">
        <v>30</v>
      </c>
      <c r="E113" s="50" t="s">
        <v>31</v>
      </c>
      <c r="F113" s="52">
        <v>5280</v>
      </c>
      <c r="G113" s="52">
        <v>4020</v>
      </c>
      <c r="H113" s="52">
        <v>1260</v>
      </c>
      <c r="I113" s="50" t="s">
        <v>32</v>
      </c>
      <c r="J113" s="51" t="s">
        <v>36</v>
      </c>
      <c r="K113" t="str">
        <f t="shared" si="1"/>
        <v>02.05.2024</v>
      </c>
    </row>
    <row r="114" spans="1:11" x14ac:dyDescent="0.3">
      <c r="A114" s="49" t="s">
        <v>139</v>
      </c>
      <c r="B114" s="50" t="s">
        <v>70</v>
      </c>
      <c r="C114" s="50" t="s">
        <v>29</v>
      </c>
      <c r="D114" s="50" t="s">
        <v>30</v>
      </c>
      <c r="E114" s="50" t="s">
        <v>31</v>
      </c>
      <c r="F114" s="52">
        <v>3820</v>
      </c>
      <c r="G114" s="52">
        <v>2640</v>
      </c>
      <c r="H114" s="52">
        <v>1180</v>
      </c>
      <c r="I114" s="50" t="s">
        <v>32</v>
      </c>
      <c r="J114" s="51" t="s">
        <v>36</v>
      </c>
      <c r="K114" t="str">
        <f t="shared" si="1"/>
        <v>02.05.2024</v>
      </c>
    </row>
    <row r="115" spans="1:11" x14ac:dyDescent="0.3">
      <c r="A115" s="49" t="s">
        <v>139</v>
      </c>
      <c r="B115" s="50" t="s">
        <v>80</v>
      </c>
      <c r="C115" s="50" t="s">
        <v>29</v>
      </c>
      <c r="D115" s="50" t="s">
        <v>30</v>
      </c>
      <c r="E115" s="50" t="s">
        <v>31</v>
      </c>
      <c r="F115" s="52">
        <v>3780</v>
      </c>
      <c r="G115" s="52">
        <v>2680</v>
      </c>
      <c r="H115" s="52">
        <v>1100</v>
      </c>
      <c r="I115" s="50" t="s">
        <v>32</v>
      </c>
      <c r="J115" s="51" t="s">
        <v>36</v>
      </c>
      <c r="K115" t="str">
        <f t="shared" si="1"/>
        <v>02.05.2024</v>
      </c>
    </row>
    <row r="116" spans="1:11" x14ac:dyDescent="0.3">
      <c r="A116" s="49" t="s">
        <v>139</v>
      </c>
      <c r="B116" s="50" t="s">
        <v>88</v>
      </c>
      <c r="C116" s="50" t="s">
        <v>29</v>
      </c>
      <c r="D116" s="50" t="s">
        <v>30</v>
      </c>
      <c r="E116" s="50" t="s">
        <v>31</v>
      </c>
      <c r="F116" s="52">
        <v>4660</v>
      </c>
      <c r="G116" s="52">
        <v>2720</v>
      </c>
      <c r="H116" s="52">
        <v>1940</v>
      </c>
      <c r="I116" s="50" t="s">
        <v>32</v>
      </c>
      <c r="J116" s="51" t="s">
        <v>36</v>
      </c>
      <c r="K116" t="str">
        <f t="shared" si="1"/>
        <v>02.05.2024</v>
      </c>
    </row>
    <row r="117" spans="1:11" x14ac:dyDescent="0.3">
      <c r="A117" s="49" t="s">
        <v>139</v>
      </c>
      <c r="B117" s="50" t="s">
        <v>101</v>
      </c>
      <c r="C117" s="50" t="s">
        <v>29</v>
      </c>
      <c r="D117" s="50" t="s">
        <v>30</v>
      </c>
      <c r="E117" s="50" t="s">
        <v>31</v>
      </c>
      <c r="F117" s="52">
        <v>4200</v>
      </c>
      <c r="G117" s="52">
        <v>2700</v>
      </c>
      <c r="H117" s="52">
        <v>1500</v>
      </c>
      <c r="I117" s="50" t="s">
        <v>32</v>
      </c>
      <c r="J117" s="51" t="s">
        <v>36</v>
      </c>
      <c r="K117" t="str">
        <f t="shared" si="1"/>
        <v>02.05.2024</v>
      </c>
    </row>
    <row r="118" spans="1:11" x14ac:dyDescent="0.3">
      <c r="A118" s="49" t="s">
        <v>139</v>
      </c>
      <c r="B118" s="50" t="s">
        <v>77</v>
      </c>
      <c r="C118" s="50" t="s">
        <v>29</v>
      </c>
      <c r="D118" s="50" t="s">
        <v>30</v>
      </c>
      <c r="E118" s="50" t="s">
        <v>31</v>
      </c>
      <c r="F118" s="52">
        <v>3900</v>
      </c>
      <c r="G118" s="52">
        <v>2920</v>
      </c>
      <c r="H118" s="52">
        <v>980</v>
      </c>
      <c r="I118" s="50" t="s">
        <v>32</v>
      </c>
      <c r="J118" s="51" t="s">
        <v>36</v>
      </c>
      <c r="K118" t="str">
        <f t="shared" si="1"/>
        <v>02.05.2024</v>
      </c>
    </row>
    <row r="119" spans="1:11" x14ac:dyDescent="0.3">
      <c r="A119" s="49" t="s">
        <v>139</v>
      </c>
      <c r="B119" s="50" t="s">
        <v>95</v>
      </c>
      <c r="C119" s="50" t="s">
        <v>29</v>
      </c>
      <c r="D119" s="50" t="s">
        <v>30</v>
      </c>
      <c r="E119" s="50" t="s">
        <v>31</v>
      </c>
      <c r="F119" s="52">
        <v>4420</v>
      </c>
      <c r="G119" s="52">
        <v>3140</v>
      </c>
      <c r="H119" s="52">
        <v>1280</v>
      </c>
      <c r="I119" s="50" t="s">
        <v>32</v>
      </c>
      <c r="J119" s="51" t="s">
        <v>36</v>
      </c>
      <c r="K119" t="str">
        <f t="shared" si="1"/>
        <v>02.05.2024</v>
      </c>
    </row>
    <row r="120" spans="1:11" x14ac:dyDescent="0.3">
      <c r="A120" s="49" t="s">
        <v>139</v>
      </c>
      <c r="B120" s="50" t="s">
        <v>82</v>
      </c>
      <c r="C120" s="50" t="s">
        <v>29</v>
      </c>
      <c r="D120" s="50" t="s">
        <v>30</v>
      </c>
      <c r="E120" s="50" t="s">
        <v>31</v>
      </c>
      <c r="F120" s="52">
        <v>4900</v>
      </c>
      <c r="G120" s="52">
        <v>3280</v>
      </c>
      <c r="H120" s="52">
        <v>1620</v>
      </c>
      <c r="I120" s="50" t="s">
        <v>32</v>
      </c>
      <c r="J120" s="51" t="s">
        <v>36</v>
      </c>
      <c r="K120" t="str">
        <f t="shared" si="1"/>
        <v>02.05.2024</v>
      </c>
    </row>
    <row r="121" spans="1:11" x14ac:dyDescent="0.3">
      <c r="A121" s="49" t="s">
        <v>139</v>
      </c>
      <c r="B121" s="50" t="s">
        <v>96</v>
      </c>
      <c r="C121" s="50" t="s">
        <v>33</v>
      </c>
      <c r="D121" s="50" t="s">
        <v>30</v>
      </c>
      <c r="E121" s="50" t="s">
        <v>31</v>
      </c>
      <c r="F121" s="52">
        <v>13080</v>
      </c>
      <c r="G121" s="52">
        <v>8140</v>
      </c>
      <c r="H121" s="52">
        <v>4940</v>
      </c>
      <c r="I121" s="50" t="s">
        <v>12</v>
      </c>
      <c r="J121" s="51" t="s">
        <v>29</v>
      </c>
      <c r="K121" t="str">
        <f t="shared" si="1"/>
        <v>02.05.2024</v>
      </c>
    </row>
    <row r="122" spans="1:11" x14ac:dyDescent="0.3">
      <c r="A122" s="49" t="s">
        <v>140</v>
      </c>
      <c r="B122" s="50" t="s">
        <v>127</v>
      </c>
      <c r="C122" s="50" t="s">
        <v>29</v>
      </c>
      <c r="D122" s="50" t="s">
        <v>30</v>
      </c>
      <c r="E122" s="50" t="s">
        <v>31</v>
      </c>
      <c r="F122" s="52">
        <v>3900</v>
      </c>
      <c r="G122" s="52">
        <v>2780</v>
      </c>
      <c r="H122" s="52">
        <v>1120</v>
      </c>
      <c r="I122" s="50" t="s">
        <v>32</v>
      </c>
      <c r="J122" s="51" t="s">
        <v>36</v>
      </c>
      <c r="K122" t="str">
        <f t="shared" si="1"/>
        <v>03.05.2024</v>
      </c>
    </row>
    <row r="123" spans="1:11" x14ac:dyDescent="0.3">
      <c r="A123" s="49" t="s">
        <v>140</v>
      </c>
      <c r="B123" s="50" t="s">
        <v>98</v>
      </c>
      <c r="C123" s="50" t="s">
        <v>29</v>
      </c>
      <c r="D123" s="50" t="s">
        <v>30</v>
      </c>
      <c r="E123" s="50" t="s">
        <v>31</v>
      </c>
      <c r="F123" s="52">
        <v>3780</v>
      </c>
      <c r="G123" s="52">
        <v>2840</v>
      </c>
      <c r="H123" s="50">
        <v>940</v>
      </c>
      <c r="I123" s="50" t="s">
        <v>32</v>
      </c>
      <c r="J123" s="51" t="s">
        <v>36</v>
      </c>
      <c r="K123" t="str">
        <f t="shared" si="1"/>
        <v>03.05.2024</v>
      </c>
    </row>
    <row r="124" spans="1:11" x14ac:dyDescent="0.3">
      <c r="A124" s="49" t="s">
        <v>140</v>
      </c>
      <c r="B124" s="50" t="s">
        <v>108</v>
      </c>
      <c r="C124" s="50" t="s">
        <v>29</v>
      </c>
      <c r="D124" s="50" t="s">
        <v>30</v>
      </c>
      <c r="E124" s="50" t="s">
        <v>31</v>
      </c>
      <c r="F124" s="52">
        <v>4680</v>
      </c>
      <c r="G124" s="52">
        <v>3100</v>
      </c>
      <c r="H124" s="52">
        <v>1580</v>
      </c>
      <c r="I124" s="50" t="s">
        <v>32</v>
      </c>
      <c r="J124" s="51" t="s">
        <v>36</v>
      </c>
      <c r="K124" t="str">
        <f t="shared" si="1"/>
        <v>03.05.2024</v>
      </c>
    </row>
    <row r="125" spans="1:11" x14ac:dyDescent="0.3">
      <c r="A125" s="49" t="s">
        <v>140</v>
      </c>
      <c r="B125" s="50" t="s">
        <v>81</v>
      </c>
      <c r="C125" s="50" t="s">
        <v>29</v>
      </c>
      <c r="D125" s="50" t="s">
        <v>30</v>
      </c>
      <c r="E125" s="50" t="s">
        <v>31</v>
      </c>
      <c r="F125" s="52">
        <v>3700</v>
      </c>
      <c r="G125" s="52">
        <v>2720</v>
      </c>
      <c r="H125" s="50">
        <v>980</v>
      </c>
      <c r="I125" s="50" t="s">
        <v>32</v>
      </c>
      <c r="J125" s="51" t="s">
        <v>36</v>
      </c>
      <c r="K125" t="str">
        <f t="shared" si="1"/>
        <v>03.05.2024</v>
      </c>
    </row>
    <row r="126" spans="1:11" x14ac:dyDescent="0.3">
      <c r="A126" s="49" t="s">
        <v>140</v>
      </c>
      <c r="B126" s="50" t="s">
        <v>72</v>
      </c>
      <c r="C126" s="50" t="s">
        <v>29</v>
      </c>
      <c r="D126" s="50" t="s">
        <v>30</v>
      </c>
      <c r="E126" s="50" t="s">
        <v>31</v>
      </c>
      <c r="F126" s="52">
        <v>3500</v>
      </c>
      <c r="G126" s="52">
        <v>2740</v>
      </c>
      <c r="H126" s="50">
        <v>760</v>
      </c>
      <c r="I126" s="50" t="s">
        <v>32</v>
      </c>
      <c r="J126" s="51" t="s">
        <v>36</v>
      </c>
      <c r="K126" t="str">
        <f t="shared" si="1"/>
        <v>03.05.2024</v>
      </c>
    </row>
    <row r="127" spans="1:11" x14ac:dyDescent="0.3">
      <c r="A127" s="49" t="s">
        <v>140</v>
      </c>
      <c r="B127" s="50" t="s">
        <v>135</v>
      </c>
      <c r="C127" s="50" t="s">
        <v>33</v>
      </c>
      <c r="D127" s="50" t="s">
        <v>30</v>
      </c>
      <c r="E127" s="50" t="s">
        <v>31</v>
      </c>
      <c r="F127" s="52">
        <v>9320</v>
      </c>
      <c r="G127" s="52">
        <v>6060</v>
      </c>
      <c r="H127" s="52">
        <v>3260</v>
      </c>
      <c r="I127" s="50" t="s">
        <v>12</v>
      </c>
      <c r="J127" s="51" t="s">
        <v>29</v>
      </c>
      <c r="K127" t="str">
        <f t="shared" si="1"/>
        <v>03.05.2024</v>
      </c>
    </row>
    <row r="128" spans="1:11" x14ac:dyDescent="0.3">
      <c r="A128" s="49" t="s">
        <v>140</v>
      </c>
      <c r="B128" s="50" t="s">
        <v>90</v>
      </c>
      <c r="C128" s="50" t="s">
        <v>33</v>
      </c>
      <c r="D128" s="50" t="s">
        <v>30</v>
      </c>
      <c r="E128" s="50" t="s">
        <v>31</v>
      </c>
      <c r="F128" s="52">
        <v>19720</v>
      </c>
      <c r="G128" s="52">
        <v>16160</v>
      </c>
      <c r="H128" s="52">
        <v>3560</v>
      </c>
      <c r="I128" s="50" t="s">
        <v>12</v>
      </c>
      <c r="J128" s="51" t="s">
        <v>29</v>
      </c>
      <c r="K128" t="str">
        <f t="shared" si="1"/>
        <v>03.05.2024</v>
      </c>
    </row>
    <row r="129" spans="1:11" x14ac:dyDescent="0.3">
      <c r="A129" s="49" t="s">
        <v>140</v>
      </c>
      <c r="B129" s="50" t="s">
        <v>71</v>
      </c>
      <c r="C129" s="50" t="s">
        <v>33</v>
      </c>
      <c r="D129" s="50" t="s">
        <v>30</v>
      </c>
      <c r="E129" s="50" t="s">
        <v>31</v>
      </c>
      <c r="F129" s="52">
        <v>19520</v>
      </c>
      <c r="G129" s="52">
        <v>16140</v>
      </c>
      <c r="H129" s="52">
        <v>3380</v>
      </c>
      <c r="I129" s="50" t="s">
        <v>12</v>
      </c>
      <c r="J129" s="51" t="s">
        <v>29</v>
      </c>
      <c r="K129" t="str">
        <f t="shared" si="1"/>
        <v>03.05.2024</v>
      </c>
    </row>
    <row r="130" spans="1:11" x14ac:dyDescent="0.3">
      <c r="A130" s="49" t="s">
        <v>140</v>
      </c>
      <c r="B130" s="50" t="s">
        <v>135</v>
      </c>
      <c r="C130" s="50" t="s">
        <v>33</v>
      </c>
      <c r="D130" s="50" t="s">
        <v>30</v>
      </c>
      <c r="E130" s="50" t="s">
        <v>31</v>
      </c>
      <c r="F130" s="52">
        <v>7620</v>
      </c>
      <c r="G130" s="52">
        <v>5720</v>
      </c>
      <c r="H130" s="52">
        <v>1900</v>
      </c>
      <c r="I130" s="50" t="s">
        <v>12</v>
      </c>
      <c r="J130" s="51" t="s">
        <v>29</v>
      </c>
      <c r="K130" t="str">
        <f t="shared" si="1"/>
        <v>03.05.2024</v>
      </c>
    </row>
    <row r="131" spans="1:11" x14ac:dyDescent="0.3">
      <c r="A131" s="49" t="s">
        <v>140</v>
      </c>
      <c r="B131" s="50" t="s">
        <v>136</v>
      </c>
      <c r="C131" s="50" t="s">
        <v>33</v>
      </c>
      <c r="D131" s="50" t="s">
        <v>30</v>
      </c>
      <c r="E131" s="50" t="s">
        <v>31</v>
      </c>
      <c r="F131" s="52">
        <v>8000</v>
      </c>
      <c r="G131" s="52">
        <v>5960</v>
      </c>
      <c r="H131" s="52">
        <v>2040</v>
      </c>
      <c r="I131" s="50" t="s">
        <v>12</v>
      </c>
      <c r="J131" s="51" t="s">
        <v>29</v>
      </c>
      <c r="K131" t="str">
        <f t="shared" ref="K131:K194" si="2">LEFT(A131,10)</f>
        <v>03.05.2024</v>
      </c>
    </row>
    <row r="132" spans="1:11" x14ac:dyDescent="0.3">
      <c r="A132" s="49" t="s">
        <v>140</v>
      </c>
      <c r="B132" s="50" t="s">
        <v>87</v>
      </c>
      <c r="C132" s="50" t="s">
        <v>33</v>
      </c>
      <c r="D132" s="50" t="s">
        <v>30</v>
      </c>
      <c r="E132" s="50" t="s">
        <v>31</v>
      </c>
      <c r="F132" s="52">
        <v>8560</v>
      </c>
      <c r="G132" s="52">
        <v>5300</v>
      </c>
      <c r="H132" s="52">
        <v>3260</v>
      </c>
      <c r="I132" s="50" t="s">
        <v>12</v>
      </c>
      <c r="J132" s="51" t="s">
        <v>29</v>
      </c>
      <c r="K132" t="str">
        <f t="shared" si="2"/>
        <v>03.05.2024</v>
      </c>
    </row>
    <row r="133" spans="1:11" x14ac:dyDescent="0.3">
      <c r="A133" s="49" t="s">
        <v>140</v>
      </c>
      <c r="B133" s="50" t="s">
        <v>75</v>
      </c>
      <c r="C133" s="50" t="s">
        <v>33</v>
      </c>
      <c r="D133" s="50" t="s">
        <v>30</v>
      </c>
      <c r="E133" s="50" t="s">
        <v>31</v>
      </c>
      <c r="F133" s="52">
        <v>9560</v>
      </c>
      <c r="G133" s="52">
        <v>7100</v>
      </c>
      <c r="H133" s="52">
        <v>2460</v>
      </c>
      <c r="I133" s="50" t="s">
        <v>12</v>
      </c>
      <c r="J133" s="51" t="s">
        <v>29</v>
      </c>
      <c r="K133" t="str">
        <f t="shared" si="2"/>
        <v>03.05.2024</v>
      </c>
    </row>
    <row r="134" spans="1:11" x14ac:dyDescent="0.3">
      <c r="A134" s="49" t="s">
        <v>140</v>
      </c>
      <c r="B134" s="50" t="s">
        <v>137</v>
      </c>
      <c r="C134" s="50" t="s">
        <v>33</v>
      </c>
      <c r="D134" s="50" t="s">
        <v>30</v>
      </c>
      <c r="E134" s="50" t="s">
        <v>31</v>
      </c>
      <c r="F134" s="52">
        <v>10660</v>
      </c>
      <c r="G134" s="52">
        <v>7940</v>
      </c>
      <c r="H134" s="52">
        <v>2720</v>
      </c>
      <c r="I134" s="50" t="s">
        <v>12</v>
      </c>
      <c r="J134" s="51" t="s">
        <v>29</v>
      </c>
      <c r="K134" t="str">
        <f t="shared" si="2"/>
        <v>03.05.2024</v>
      </c>
    </row>
    <row r="135" spans="1:11" x14ac:dyDescent="0.3">
      <c r="A135" s="49" t="s">
        <v>140</v>
      </c>
      <c r="B135" s="50" t="s">
        <v>90</v>
      </c>
      <c r="C135" s="50" t="s">
        <v>33</v>
      </c>
      <c r="D135" s="50" t="s">
        <v>30</v>
      </c>
      <c r="E135" s="50" t="s">
        <v>31</v>
      </c>
      <c r="F135" s="52">
        <v>17960</v>
      </c>
      <c r="G135" s="52">
        <v>16000</v>
      </c>
      <c r="H135" s="52">
        <v>1960</v>
      </c>
      <c r="I135" s="50" t="s">
        <v>12</v>
      </c>
      <c r="J135" s="51" t="s">
        <v>29</v>
      </c>
      <c r="K135" t="str">
        <f t="shared" si="2"/>
        <v>03.05.2024</v>
      </c>
    </row>
    <row r="136" spans="1:11" x14ac:dyDescent="0.3">
      <c r="A136" s="49" t="s">
        <v>140</v>
      </c>
      <c r="B136" s="50" t="s">
        <v>87</v>
      </c>
      <c r="C136" s="50" t="s">
        <v>33</v>
      </c>
      <c r="D136" s="50" t="s">
        <v>30</v>
      </c>
      <c r="E136" s="50" t="s">
        <v>31</v>
      </c>
      <c r="F136" s="52">
        <v>7160</v>
      </c>
      <c r="G136" s="52">
        <v>5540</v>
      </c>
      <c r="H136" s="52">
        <v>1620</v>
      </c>
      <c r="I136" s="50" t="s">
        <v>12</v>
      </c>
      <c r="J136" s="51" t="s">
        <v>29</v>
      </c>
      <c r="K136" t="str">
        <f t="shared" si="2"/>
        <v>03.05.2024</v>
      </c>
    </row>
    <row r="137" spans="1:11" x14ac:dyDescent="0.3">
      <c r="A137" s="49" t="s">
        <v>140</v>
      </c>
      <c r="B137" s="50" t="s">
        <v>106</v>
      </c>
      <c r="C137" s="50" t="s">
        <v>33</v>
      </c>
      <c r="D137" s="50" t="s">
        <v>30</v>
      </c>
      <c r="E137" s="50" t="s">
        <v>31</v>
      </c>
      <c r="F137" s="52">
        <v>15180</v>
      </c>
      <c r="G137" s="52">
        <v>11380</v>
      </c>
      <c r="H137" s="52">
        <v>3800</v>
      </c>
      <c r="I137" s="50" t="s">
        <v>12</v>
      </c>
      <c r="J137" s="51" t="s">
        <v>29</v>
      </c>
      <c r="K137" t="str">
        <f t="shared" si="2"/>
        <v>03.05.2024</v>
      </c>
    </row>
    <row r="138" spans="1:11" x14ac:dyDescent="0.3">
      <c r="A138" s="49" t="s">
        <v>140</v>
      </c>
      <c r="B138" s="50" t="s">
        <v>86</v>
      </c>
      <c r="C138" s="50" t="s">
        <v>33</v>
      </c>
      <c r="D138" s="50" t="s">
        <v>30</v>
      </c>
      <c r="E138" s="50" t="s">
        <v>31</v>
      </c>
      <c r="F138" s="52">
        <v>9820</v>
      </c>
      <c r="G138" s="52">
        <v>8040</v>
      </c>
      <c r="H138" s="52">
        <v>1780</v>
      </c>
      <c r="I138" s="50" t="s">
        <v>12</v>
      </c>
      <c r="J138" s="51" t="s">
        <v>29</v>
      </c>
      <c r="K138" t="str">
        <f t="shared" si="2"/>
        <v>03.05.2024</v>
      </c>
    </row>
    <row r="139" spans="1:11" x14ac:dyDescent="0.3">
      <c r="A139" s="49" t="s">
        <v>140</v>
      </c>
      <c r="B139" s="50" t="s">
        <v>78</v>
      </c>
      <c r="C139" s="50" t="s">
        <v>33</v>
      </c>
      <c r="D139" s="50" t="s">
        <v>30</v>
      </c>
      <c r="E139" s="50" t="s">
        <v>31</v>
      </c>
      <c r="F139" s="52">
        <v>8620</v>
      </c>
      <c r="G139" s="52">
        <v>5640</v>
      </c>
      <c r="H139" s="52">
        <v>2980</v>
      </c>
      <c r="I139" s="50" t="s">
        <v>12</v>
      </c>
      <c r="J139" s="51" t="s">
        <v>29</v>
      </c>
      <c r="K139" t="str">
        <f t="shared" si="2"/>
        <v>03.05.2024</v>
      </c>
    </row>
    <row r="140" spans="1:11" x14ac:dyDescent="0.3">
      <c r="A140" s="49" t="s">
        <v>140</v>
      </c>
      <c r="B140" s="50" t="s">
        <v>70</v>
      </c>
      <c r="C140" s="50" t="s">
        <v>29</v>
      </c>
      <c r="D140" s="50" t="s">
        <v>30</v>
      </c>
      <c r="E140" s="50" t="s">
        <v>31</v>
      </c>
      <c r="F140" s="52">
        <v>4500</v>
      </c>
      <c r="G140" s="52">
        <v>2580</v>
      </c>
      <c r="H140" s="52">
        <v>1920</v>
      </c>
      <c r="I140" s="50" t="s">
        <v>32</v>
      </c>
      <c r="J140" s="51" t="s">
        <v>36</v>
      </c>
      <c r="K140" t="str">
        <f t="shared" si="2"/>
        <v>03.05.2024</v>
      </c>
    </row>
    <row r="141" spans="1:11" x14ac:dyDescent="0.3">
      <c r="A141" s="49" t="s">
        <v>140</v>
      </c>
      <c r="B141" s="50" t="s">
        <v>102</v>
      </c>
      <c r="C141" s="50" t="s">
        <v>33</v>
      </c>
      <c r="D141" s="50" t="s">
        <v>30</v>
      </c>
      <c r="E141" s="50" t="s">
        <v>31</v>
      </c>
      <c r="F141" s="52">
        <v>12540</v>
      </c>
      <c r="G141" s="52">
        <v>8660</v>
      </c>
      <c r="H141" s="52">
        <v>3880</v>
      </c>
      <c r="I141" s="50" t="s">
        <v>12</v>
      </c>
      <c r="J141" s="51" t="s">
        <v>29</v>
      </c>
      <c r="K141" t="str">
        <f t="shared" si="2"/>
        <v>03.05.2024</v>
      </c>
    </row>
    <row r="142" spans="1:11" x14ac:dyDescent="0.3">
      <c r="A142" s="49" t="s">
        <v>140</v>
      </c>
      <c r="B142" s="50" t="s">
        <v>90</v>
      </c>
      <c r="C142" s="50" t="s">
        <v>33</v>
      </c>
      <c r="D142" s="50" t="s">
        <v>30</v>
      </c>
      <c r="E142" s="50" t="s">
        <v>31</v>
      </c>
      <c r="F142" s="52">
        <v>16880</v>
      </c>
      <c r="G142" s="52">
        <v>15980</v>
      </c>
      <c r="H142" s="50">
        <v>900</v>
      </c>
      <c r="I142" s="50" t="s">
        <v>12</v>
      </c>
      <c r="J142" s="51" t="s">
        <v>29</v>
      </c>
      <c r="K142" t="str">
        <f t="shared" si="2"/>
        <v>03.05.2024</v>
      </c>
    </row>
    <row r="143" spans="1:11" x14ac:dyDescent="0.3">
      <c r="A143" s="49" t="s">
        <v>140</v>
      </c>
      <c r="B143" s="50" t="s">
        <v>80</v>
      </c>
      <c r="C143" s="50" t="s">
        <v>29</v>
      </c>
      <c r="D143" s="50" t="s">
        <v>30</v>
      </c>
      <c r="E143" s="50" t="s">
        <v>31</v>
      </c>
      <c r="F143" s="52">
        <v>3900</v>
      </c>
      <c r="G143" s="52">
        <v>2720</v>
      </c>
      <c r="H143" s="52">
        <v>1180</v>
      </c>
      <c r="I143" s="50" t="s">
        <v>32</v>
      </c>
      <c r="J143" s="51" t="s">
        <v>36</v>
      </c>
      <c r="K143" t="str">
        <f t="shared" si="2"/>
        <v>03.05.2024</v>
      </c>
    </row>
    <row r="144" spans="1:11" x14ac:dyDescent="0.3">
      <c r="A144" s="49" t="s">
        <v>140</v>
      </c>
      <c r="B144" s="50" t="s">
        <v>87</v>
      </c>
      <c r="C144" s="50" t="s">
        <v>33</v>
      </c>
      <c r="D144" s="50" t="s">
        <v>30</v>
      </c>
      <c r="E144" s="50" t="s">
        <v>31</v>
      </c>
      <c r="F144" s="52">
        <v>7740</v>
      </c>
      <c r="G144" s="52">
        <v>5540</v>
      </c>
      <c r="H144" s="52">
        <v>2200</v>
      </c>
      <c r="I144" s="50" t="s">
        <v>12</v>
      </c>
      <c r="J144" s="51" t="s">
        <v>29</v>
      </c>
      <c r="K144" t="str">
        <f t="shared" si="2"/>
        <v>03.05.2024</v>
      </c>
    </row>
    <row r="145" spans="1:11" x14ac:dyDescent="0.3">
      <c r="A145" s="49" t="s">
        <v>140</v>
      </c>
      <c r="B145" s="50" t="s">
        <v>77</v>
      </c>
      <c r="C145" s="50" t="s">
        <v>29</v>
      </c>
      <c r="D145" s="50" t="s">
        <v>30</v>
      </c>
      <c r="E145" s="50" t="s">
        <v>31</v>
      </c>
      <c r="F145" s="52">
        <v>4180</v>
      </c>
      <c r="G145" s="52">
        <v>3000</v>
      </c>
      <c r="H145" s="52">
        <v>1180</v>
      </c>
      <c r="I145" s="50" t="s">
        <v>32</v>
      </c>
      <c r="J145" s="51" t="s">
        <v>36</v>
      </c>
      <c r="K145" t="str">
        <f t="shared" si="2"/>
        <v>03.05.2024</v>
      </c>
    </row>
    <row r="146" spans="1:11" x14ac:dyDescent="0.3">
      <c r="A146" s="49" t="s">
        <v>140</v>
      </c>
      <c r="B146" s="50" t="s">
        <v>74</v>
      </c>
      <c r="C146" s="50" t="s">
        <v>33</v>
      </c>
      <c r="D146" s="50" t="s">
        <v>30</v>
      </c>
      <c r="E146" s="50" t="s">
        <v>31</v>
      </c>
      <c r="F146" s="52">
        <v>9300</v>
      </c>
      <c r="G146" s="52">
        <v>6920</v>
      </c>
      <c r="H146" s="52">
        <v>2380</v>
      </c>
      <c r="I146" s="50" t="s">
        <v>12</v>
      </c>
      <c r="J146" s="51" t="s">
        <v>29</v>
      </c>
      <c r="K146" t="str">
        <f t="shared" si="2"/>
        <v>03.05.2024</v>
      </c>
    </row>
    <row r="147" spans="1:11" x14ac:dyDescent="0.3">
      <c r="A147" s="49" t="s">
        <v>140</v>
      </c>
      <c r="B147" s="50" t="s">
        <v>95</v>
      </c>
      <c r="C147" s="50" t="s">
        <v>29</v>
      </c>
      <c r="D147" s="50" t="s">
        <v>30</v>
      </c>
      <c r="E147" s="50" t="s">
        <v>31</v>
      </c>
      <c r="F147" s="52">
        <v>3940</v>
      </c>
      <c r="G147" s="52">
        <v>3140</v>
      </c>
      <c r="H147" s="50">
        <v>800</v>
      </c>
      <c r="I147" s="50" t="s">
        <v>32</v>
      </c>
      <c r="J147" s="51" t="s">
        <v>36</v>
      </c>
      <c r="K147" t="str">
        <f t="shared" si="2"/>
        <v>03.05.2024</v>
      </c>
    </row>
    <row r="148" spans="1:11" x14ac:dyDescent="0.3">
      <c r="A148" s="49" t="s">
        <v>140</v>
      </c>
      <c r="B148" s="50" t="s">
        <v>71</v>
      </c>
      <c r="C148" s="50" t="s">
        <v>33</v>
      </c>
      <c r="D148" s="50" t="s">
        <v>30</v>
      </c>
      <c r="E148" s="50" t="s">
        <v>31</v>
      </c>
      <c r="F148" s="52">
        <v>19340</v>
      </c>
      <c r="G148" s="52">
        <v>15780</v>
      </c>
      <c r="H148" s="52">
        <v>3560</v>
      </c>
      <c r="I148" s="50" t="s">
        <v>12</v>
      </c>
      <c r="J148" s="51" t="s">
        <v>29</v>
      </c>
      <c r="K148" t="str">
        <f t="shared" si="2"/>
        <v>03.05.2024</v>
      </c>
    </row>
    <row r="149" spans="1:11" x14ac:dyDescent="0.3">
      <c r="A149" s="49" t="s">
        <v>140</v>
      </c>
      <c r="B149" s="50" t="s">
        <v>88</v>
      </c>
      <c r="C149" s="50" t="s">
        <v>29</v>
      </c>
      <c r="D149" s="50" t="s">
        <v>30</v>
      </c>
      <c r="E149" s="50" t="s">
        <v>31</v>
      </c>
      <c r="F149" s="52">
        <v>4060</v>
      </c>
      <c r="G149" s="52">
        <v>2720</v>
      </c>
      <c r="H149" s="52">
        <v>1340</v>
      </c>
      <c r="I149" s="50" t="s">
        <v>32</v>
      </c>
      <c r="J149" s="51" t="s">
        <v>36</v>
      </c>
      <c r="K149" t="str">
        <f t="shared" si="2"/>
        <v>03.05.2024</v>
      </c>
    </row>
    <row r="150" spans="1:11" x14ac:dyDescent="0.3">
      <c r="A150" s="49" t="s">
        <v>140</v>
      </c>
      <c r="B150" s="50" t="s">
        <v>87</v>
      </c>
      <c r="C150" s="50" t="s">
        <v>33</v>
      </c>
      <c r="D150" s="50" t="s">
        <v>30</v>
      </c>
      <c r="E150" s="50" t="s">
        <v>31</v>
      </c>
      <c r="F150" s="52">
        <v>7460</v>
      </c>
      <c r="G150" s="52">
        <v>5520</v>
      </c>
      <c r="H150" s="52">
        <v>1940</v>
      </c>
      <c r="I150" s="50" t="s">
        <v>12</v>
      </c>
      <c r="J150" s="51" t="s">
        <v>29</v>
      </c>
      <c r="K150" t="str">
        <f t="shared" si="2"/>
        <v>03.05.2024</v>
      </c>
    </row>
    <row r="151" spans="1:11" x14ac:dyDescent="0.3">
      <c r="A151" s="49" t="s">
        <v>140</v>
      </c>
      <c r="B151" s="50" t="s">
        <v>78</v>
      </c>
      <c r="C151" s="50" t="s">
        <v>33</v>
      </c>
      <c r="D151" s="50" t="s">
        <v>30</v>
      </c>
      <c r="E151" s="50" t="s">
        <v>31</v>
      </c>
      <c r="F151" s="52">
        <v>7840</v>
      </c>
      <c r="G151" s="52">
        <v>5640</v>
      </c>
      <c r="H151" s="52">
        <v>2200</v>
      </c>
      <c r="I151" s="50" t="s">
        <v>12</v>
      </c>
      <c r="J151" s="51" t="s">
        <v>29</v>
      </c>
      <c r="K151" t="str">
        <f t="shared" si="2"/>
        <v>03.05.2024</v>
      </c>
    </row>
    <row r="152" spans="1:11" x14ac:dyDescent="0.3">
      <c r="A152" s="49" t="s">
        <v>140</v>
      </c>
      <c r="B152" s="50" t="s">
        <v>98</v>
      </c>
      <c r="C152" s="50" t="s">
        <v>29</v>
      </c>
      <c r="D152" s="50" t="s">
        <v>30</v>
      </c>
      <c r="E152" s="50" t="s">
        <v>31</v>
      </c>
      <c r="F152" s="52">
        <v>3760</v>
      </c>
      <c r="G152" s="52">
        <v>2820</v>
      </c>
      <c r="H152" s="50">
        <v>940</v>
      </c>
      <c r="I152" s="50" t="s">
        <v>32</v>
      </c>
      <c r="J152" s="51" t="s">
        <v>36</v>
      </c>
      <c r="K152" t="str">
        <f t="shared" si="2"/>
        <v>03.05.2024</v>
      </c>
    </row>
    <row r="153" spans="1:11" x14ac:dyDescent="0.3">
      <c r="A153" s="49" t="s">
        <v>140</v>
      </c>
      <c r="B153" s="50" t="s">
        <v>113</v>
      </c>
      <c r="C153" s="50" t="s">
        <v>33</v>
      </c>
      <c r="D153" s="50" t="s">
        <v>30</v>
      </c>
      <c r="E153" s="50" t="s">
        <v>31</v>
      </c>
      <c r="F153" s="52">
        <v>10060</v>
      </c>
      <c r="G153" s="52">
        <v>5640</v>
      </c>
      <c r="H153" s="52">
        <v>4420</v>
      </c>
      <c r="I153" s="50" t="s">
        <v>12</v>
      </c>
      <c r="J153" s="51" t="s">
        <v>29</v>
      </c>
      <c r="K153" t="str">
        <f t="shared" si="2"/>
        <v>03.05.2024</v>
      </c>
    </row>
    <row r="154" spans="1:11" x14ac:dyDescent="0.3">
      <c r="A154" s="49" t="s">
        <v>140</v>
      </c>
      <c r="B154" s="50" t="s">
        <v>101</v>
      </c>
      <c r="C154" s="50" t="s">
        <v>29</v>
      </c>
      <c r="D154" s="50" t="s">
        <v>30</v>
      </c>
      <c r="E154" s="50" t="s">
        <v>31</v>
      </c>
      <c r="F154" s="52">
        <v>3980</v>
      </c>
      <c r="G154" s="52">
        <v>2720</v>
      </c>
      <c r="H154" s="52">
        <v>1260</v>
      </c>
      <c r="I154" s="50" t="s">
        <v>32</v>
      </c>
      <c r="J154" s="51" t="s">
        <v>36</v>
      </c>
      <c r="K154" t="str">
        <f t="shared" si="2"/>
        <v>03.05.2024</v>
      </c>
    </row>
    <row r="155" spans="1:11" x14ac:dyDescent="0.3">
      <c r="A155" s="49" t="s">
        <v>140</v>
      </c>
      <c r="B155" s="50" t="s">
        <v>86</v>
      </c>
      <c r="C155" s="50" t="s">
        <v>33</v>
      </c>
      <c r="D155" s="50" t="s">
        <v>30</v>
      </c>
      <c r="E155" s="50" t="s">
        <v>31</v>
      </c>
      <c r="F155" s="52">
        <v>9700</v>
      </c>
      <c r="G155" s="52">
        <v>8040</v>
      </c>
      <c r="H155" s="52">
        <v>1660</v>
      </c>
      <c r="I155" s="50" t="s">
        <v>12</v>
      </c>
      <c r="J155" s="51" t="s">
        <v>29</v>
      </c>
      <c r="K155" t="str">
        <f t="shared" si="2"/>
        <v>03.05.2024</v>
      </c>
    </row>
    <row r="156" spans="1:11" x14ac:dyDescent="0.3">
      <c r="A156" s="49" t="s">
        <v>140</v>
      </c>
      <c r="B156" s="50" t="s">
        <v>73</v>
      </c>
      <c r="C156" s="50" t="s">
        <v>29</v>
      </c>
      <c r="D156" s="50" t="s">
        <v>30</v>
      </c>
      <c r="E156" s="50" t="s">
        <v>31</v>
      </c>
      <c r="F156" s="52">
        <v>5340</v>
      </c>
      <c r="G156" s="52">
        <v>3880</v>
      </c>
      <c r="H156" s="52">
        <v>1460</v>
      </c>
      <c r="I156" s="50" t="s">
        <v>32</v>
      </c>
      <c r="J156" s="51" t="s">
        <v>36</v>
      </c>
      <c r="K156" t="str">
        <f t="shared" si="2"/>
        <v>03.05.2024</v>
      </c>
    </row>
    <row r="157" spans="1:11" x14ac:dyDescent="0.3">
      <c r="A157" s="49" t="s">
        <v>140</v>
      </c>
      <c r="B157" s="50" t="s">
        <v>76</v>
      </c>
      <c r="C157" s="50" t="s">
        <v>29</v>
      </c>
      <c r="D157" s="50" t="s">
        <v>30</v>
      </c>
      <c r="E157" s="50" t="s">
        <v>31</v>
      </c>
      <c r="F157" s="52">
        <v>4040</v>
      </c>
      <c r="G157" s="52">
        <v>2580</v>
      </c>
      <c r="H157" s="52">
        <v>1460</v>
      </c>
      <c r="I157" s="50" t="s">
        <v>32</v>
      </c>
      <c r="J157" s="51" t="s">
        <v>36</v>
      </c>
      <c r="K157" t="str">
        <f t="shared" si="2"/>
        <v>03.05.2024</v>
      </c>
    </row>
    <row r="158" spans="1:11" x14ac:dyDescent="0.3">
      <c r="A158" s="49" t="s">
        <v>140</v>
      </c>
      <c r="B158" s="50" t="s">
        <v>71</v>
      </c>
      <c r="C158" s="50" t="s">
        <v>33</v>
      </c>
      <c r="D158" s="50" t="s">
        <v>30</v>
      </c>
      <c r="E158" s="50" t="s">
        <v>31</v>
      </c>
      <c r="F158" s="52">
        <v>19460</v>
      </c>
      <c r="G158" s="52">
        <v>15780</v>
      </c>
      <c r="H158" s="52">
        <v>3680</v>
      </c>
      <c r="I158" s="50" t="s">
        <v>12</v>
      </c>
      <c r="J158" s="51" t="s">
        <v>29</v>
      </c>
      <c r="K158" t="str">
        <f t="shared" si="2"/>
        <v>03.05.2024</v>
      </c>
    </row>
    <row r="159" spans="1:11" x14ac:dyDescent="0.3">
      <c r="A159" s="49" t="s">
        <v>140</v>
      </c>
      <c r="B159" s="50" t="s">
        <v>79</v>
      </c>
      <c r="C159" s="50" t="s">
        <v>29</v>
      </c>
      <c r="D159" s="50" t="s">
        <v>30</v>
      </c>
      <c r="E159" s="50" t="s">
        <v>31</v>
      </c>
      <c r="F159" s="52">
        <v>4080</v>
      </c>
      <c r="G159" s="52">
        <v>3080</v>
      </c>
      <c r="H159" s="52">
        <v>1000</v>
      </c>
      <c r="I159" s="50" t="s">
        <v>32</v>
      </c>
      <c r="J159" s="51" t="s">
        <v>36</v>
      </c>
      <c r="K159" t="str">
        <f t="shared" si="2"/>
        <v>03.05.2024</v>
      </c>
    </row>
    <row r="160" spans="1:11" x14ac:dyDescent="0.3">
      <c r="A160" s="49" t="s">
        <v>140</v>
      </c>
      <c r="B160" s="50" t="s">
        <v>129</v>
      </c>
      <c r="C160" s="50" t="s">
        <v>33</v>
      </c>
      <c r="D160" s="50" t="s">
        <v>30</v>
      </c>
      <c r="E160" s="50" t="s">
        <v>31</v>
      </c>
      <c r="F160" s="52">
        <v>19180</v>
      </c>
      <c r="G160" s="52">
        <v>15520</v>
      </c>
      <c r="H160" s="52">
        <v>3660</v>
      </c>
      <c r="I160" s="50" t="s">
        <v>12</v>
      </c>
      <c r="J160" s="51" t="s">
        <v>29</v>
      </c>
      <c r="K160" t="str">
        <f t="shared" si="2"/>
        <v>03.05.2024</v>
      </c>
    </row>
    <row r="161" spans="1:11" x14ac:dyDescent="0.3">
      <c r="A161" s="49" t="s">
        <v>140</v>
      </c>
      <c r="B161" s="50" t="s">
        <v>125</v>
      </c>
      <c r="C161" s="50" t="s">
        <v>29</v>
      </c>
      <c r="D161" s="50" t="s">
        <v>30</v>
      </c>
      <c r="E161" s="50" t="s">
        <v>31</v>
      </c>
      <c r="F161" s="52">
        <v>4780</v>
      </c>
      <c r="G161" s="52">
        <v>4040</v>
      </c>
      <c r="H161" s="50">
        <v>740</v>
      </c>
      <c r="I161" s="50" t="s">
        <v>32</v>
      </c>
      <c r="J161" s="51" t="s">
        <v>36</v>
      </c>
      <c r="K161" t="str">
        <f t="shared" si="2"/>
        <v>03.05.2024</v>
      </c>
    </row>
    <row r="162" spans="1:11" x14ac:dyDescent="0.3">
      <c r="A162" s="49" t="s">
        <v>140</v>
      </c>
      <c r="B162" s="50" t="s">
        <v>108</v>
      </c>
      <c r="C162" s="50" t="s">
        <v>29</v>
      </c>
      <c r="D162" s="50" t="s">
        <v>30</v>
      </c>
      <c r="E162" s="50" t="s">
        <v>31</v>
      </c>
      <c r="F162" s="52">
        <v>4260</v>
      </c>
      <c r="G162" s="52">
        <v>3120</v>
      </c>
      <c r="H162" s="52">
        <v>1140</v>
      </c>
      <c r="I162" s="50" t="s">
        <v>32</v>
      </c>
      <c r="J162" s="51" t="s">
        <v>36</v>
      </c>
      <c r="K162" t="str">
        <f t="shared" si="2"/>
        <v>03.05.2024</v>
      </c>
    </row>
    <row r="163" spans="1:11" x14ac:dyDescent="0.3">
      <c r="A163" s="49" t="s">
        <v>140</v>
      </c>
      <c r="B163" s="50" t="s">
        <v>104</v>
      </c>
      <c r="C163" s="50" t="s">
        <v>33</v>
      </c>
      <c r="D163" s="50" t="s">
        <v>30</v>
      </c>
      <c r="E163" s="50" t="s">
        <v>31</v>
      </c>
      <c r="F163" s="52">
        <v>8580</v>
      </c>
      <c r="G163" s="52">
        <v>6460</v>
      </c>
      <c r="H163" s="52">
        <v>2120</v>
      </c>
      <c r="I163" s="50" t="s">
        <v>12</v>
      </c>
      <c r="J163" s="51" t="s">
        <v>29</v>
      </c>
      <c r="K163" t="str">
        <f t="shared" si="2"/>
        <v>03.05.2024</v>
      </c>
    </row>
    <row r="164" spans="1:11" x14ac:dyDescent="0.3">
      <c r="A164" s="49" t="s">
        <v>140</v>
      </c>
      <c r="B164" s="50" t="s">
        <v>115</v>
      </c>
      <c r="C164" s="50" t="s">
        <v>29</v>
      </c>
      <c r="D164" s="50" t="s">
        <v>30</v>
      </c>
      <c r="E164" s="50" t="s">
        <v>31</v>
      </c>
      <c r="F164" s="52">
        <v>3680</v>
      </c>
      <c r="G164" s="52">
        <v>2760</v>
      </c>
      <c r="H164" s="50">
        <v>920</v>
      </c>
      <c r="I164" s="50" t="s">
        <v>32</v>
      </c>
      <c r="J164" s="51" t="s">
        <v>36</v>
      </c>
      <c r="K164" t="str">
        <f t="shared" si="2"/>
        <v>03.05.2024</v>
      </c>
    </row>
    <row r="165" spans="1:11" x14ac:dyDescent="0.3">
      <c r="A165" s="49" t="s">
        <v>140</v>
      </c>
      <c r="B165" s="50" t="s">
        <v>72</v>
      </c>
      <c r="C165" s="50" t="s">
        <v>29</v>
      </c>
      <c r="D165" s="50" t="s">
        <v>30</v>
      </c>
      <c r="E165" s="50" t="s">
        <v>31</v>
      </c>
      <c r="F165" s="52">
        <v>3840</v>
      </c>
      <c r="G165" s="52">
        <v>2740</v>
      </c>
      <c r="H165" s="52">
        <v>1100</v>
      </c>
      <c r="I165" s="50" t="s">
        <v>32</v>
      </c>
      <c r="J165" s="51" t="s">
        <v>36</v>
      </c>
      <c r="K165" t="str">
        <f t="shared" si="2"/>
        <v>03.05.2024</v>
      </c>
    </row>
    <row r="166" spans="1:11" x14ac:dyDescent="0.3">
      <c r="A166" s="49" t="s">
        <v>140</v>
      </c>
      <c r="B166" s="50" t="s">
        <v>74</v>
      </c>
      <c r="C166" s="50" t="s">
        <v>33</v>
      </c>
      <c r="D166" s="50" t="s">
        <v>30</v>
      </c>
      <c r="E166" s="50" t="s">
        <v>31</v>
      </c>
      <c r="F166" s="52">
        <v>8740</v>
      </c>
      <c r="G166" s="52">
        <v>6900</v>
      </c>
      <c r="H166" s="52">
        <v>1840</v>
      </c>
      <c r="I166" s="50" t="s">
        <v>12</v>
      </c>
      <c r="J166" s="51" t="s">
        <v>29</v>
      </c>
      <c r="K166" t="str">
        <f t="shared" si="2"/>
        <v>03.05.2024</v>
      </c>
    </row>
    <row r="167" spans="1:11" x14ac:dyDescent="0.3">
      <c r="A167" s="49" t="s">
        <v>140</v>
      </c>
      <c r="B167" s="50" t="s">
        <v>86</v>
      </c>
      <c r="C167" s="50" t="s">
        <v>33</v>
      </c>
      <c r="D167" s="50" t="s">
        <v>30</v>
      </c>
      <c r="E167" s="50" t="s">
        <v>31</v>
      </c>
      <c r="F167" s="52">
        <v>9020</v>
      </c>
      <c r="G167" s="52">
        <v>7400</v>
      </c>
      <c r="H167" s="52">
        <v>1620</v>
      </c>
      <c r="I167" s="50" t="s">
        <v>12</v>
      </c>
      <c r="J167" s="51" t="s">
        <v>29</v>
      </c>
      <c r="K167" t="str">
        <f t="shared" si="2"/>
        <v>03.05.2024</v>
      </c>
    </row>
    <row r="168" spans="1:11" x14ac:dyDescent="0.3">
      <c r="A168" s="49" t="s">
        <v>140</v>
      </c>
      <c r="B168" s="50" t="s">
        <v>70</v>
      </c>
      <c r="C168" s="50" t="s">
        <v>29</v>
      </c>
      <c r="D168" s="50" t="s">
        <v>30</v>
      </c>
      <c r="E168" s="50" t="s">
        <v>31</v>
      </c>
      <c r="F168" s="52">
        <v>3300</v>
      </c>
      <c r="G168" s="52">
        <v>2580</v>
      </c>
      <c r="H168" s="50">
        <v>720</v>
      </c>
      <c r="I168" s="50" t="s">
        <v>32</v>
      </c>
      <c r="J168" s="51" t="s">
        <v>36</v>
      </c>
      <c r="K168" t="str">
        <f t="shared" si="2"/>
        <v>03.05.2024</v>
      </c>
    </row>
    <row r="169" spans="1:11" x14ac:dyDescent="0.3">
      <c r="A169" s="49" t="s">
        <v>140</v>
      </c>
      <c r="B169" s="50" t="s">
        <v>127</v>
      </c>
      <c r="C169" s="50" t="s">
        <v>29</v>
      </c>
      <c r="D169" s="50" t="s">
        <v>30</v>
      </c>
      <c r="E169" s="50" t="s">
        <v>31</v>
      </c>
      <c r="F169" s="52">
        <v>4300</v>
      </c>
      <c r="G169" s="52">
        <v>2820</v>
      </c>
      <c r="H169" s="52">
        <v>1480</v>
      </c>
      <c r="I169" s="50" t="s">
        <v>32</v>
      </c>
      <c r="J169" s="51" t="s">
        <v>36</v>
      </c>
      <c r="K169" t="str">
        <f t="shared" si="2"/>
        <v>03.05.2024</v>
      </c>
    </row>
    <row r="170" spans="1:11" x14ac:dyDescent="0.3">
      <c r="A170" s="49" t="s">
        <v>140</v>
      </c>
      <c r="B170" s="50" t="s">
        <v>81</v>
      </c>
      <c r="C170" s="50" t="s">
        <v>29</v>
      </c>
      <c r="D170" s="50" t="s">
        <v>30</v>
      </c>
      <c r="E170" s="50" t="s">
        <v>31</v>
      </c>
      <c r="F170" s="52">
        <v>3900</v>
      </c>
      <c r="G170" s="52">
        <v>2540</v>
      </c>
      <c r="H170" s="52">
        <v>1360</v>
      </c>
      <c r="I170" s="50" t="s">
        <v>32</v>
      </c>
      <c r="J170" s="51" t="s">
        <v>36</v>
      </c>
      <c r="K170" t="str">
        <f t="shared" si="2"/>
        <v>03.05.2024</v>
      </c>
    </row>
    <row r="171" spans="1:11" x14ac:dyDescent="0.3">
      <c r="A171" s="49" t="s">
        <v>140</v>
      </c>
      <c r="B171" s="50" t="s">
        <v>96</v>
      </c>
      <c r="C171" s="50" t="s">
        <v>33</v>
      </c>
      <c r="D171" s="50" t="s">
        <v>30</v>
      </c>
      <c r="E171" s="50" t="s">
        <v>31</v>
      </c>
      <c r="F171" s="52">
        <v>11300</v>
      </c>
      <c r="G171" s="52">
        <v>8200</v>
      </c>
      <c r="H171" s="52">
        <v>3100</v>
      </c>
      <c r="I171" s="50" t="s">
        <v>12</v>
      </c>
      <c r="J171" s="51" t="s">
        <v>29</v>
      </c>
      <c r="K171" t="str">
        <f t="shared" si="2"/>
        <v>03.05.2024</v>
      </c>
    </row>
    <row r="172" spans="1:11" x14ac:dyDescent="0.3">
      <c r="A172" s="49" t="s">
        <v>140</v>
      </c>
      <c r="B172" s="50" t="s">
        <v>77</v>
      </c>
      <c r="C172" s="50" t="s">
        <v>29</v>
      </c>
      <c r="D172" s="50" t="s">
        <v>30</v>
      </c>
      <c r="E172" s="50" t="s">
        <v>31</v>
      </c>
      <c r="F172" s="52">
        <v>4000</v>
      </c>
      <c r="G172" s="52">
        <v>2900</v>
      </c>
      <c r="H172" s="52">
        <v>1100</v>
      </c>
      <c r="I172" s="50" t="s">
        <v>32</v>
      </c>
      <c r="J172" s="51" t="s">
        <v>36</v>
      </c>
      <c r="K172" t="str">
        <f t="shared" si="2"/>
        <v>03.05.2024</v>
      </c>
    </row>
    <row r="173" spans="1:11" x14ac:dyDescent="0.3">
      <c r="A173" s="49" t="s">
        <v>140</v>
      </c>
      <c r="B173" s="50" t="s">
        <v>82</v>
      </c>
      <c r="C173" s="50" t="s">
        <v>29</v>
      </c>
      <c r="D173" s="50" t="s">
        <v>30</v>
      </c>
      <c r="E173" s="50" t="s">
        <v>31</v>
      </c>
      <c r="F173" s="52">
        <v>4620</v>
      </c>
      <c r="G173" s="52">
        <v>3280</v>
      </c>
      <c r="H173" s="52">
        <v>1340</v>
      </c>
      <c r="I173" s="50" t="s">
        <v>32</v>
      </c>
      <c r="J173" s="51" t="s">
        <v>36</v>
      </c>
      <c r="K173" t="str">
        <f t="shared" si="2"/>
        <v>03.05.2024</v>
      </c>
    </row>
    <row r="174" spans="1:11" x14ac:dyDescent="0.3">
      <c r="A174" s="49" t="s">
        <v>140</v>
      </c>
      <c r="B174" s="50" t="s">
        <v>95</v>
      </c>
      <c r="C174" s="50" t="s">
        <v>29</v>
      </c>
      <c r="D174" s="50" t="s">
        <v>30</v>
      </c>
      <c r="E174" s="50" t="s">
        <v>31</v>
      </c>
      <c r="F174" s="52">
        <v>4220</v>
      </c>
      <c r="G174" s="52">
        <v>3140</v>
      </c>
      <c r="H174" s="52">
        <v>1080</v>
      </c>
      <c r="I174" s="50" t="s">
        <v>32</v>
      </c>
      <c r="J174" s="51" t="s">
        <v>36</v>
      </c>
      <c r="K174" t="str">
        <f t="shared" si="2"/>
        <v>03.05.2024</v>
      </c>
    </row>
    <row r="175" spans="1:11" x14ac:dyDescent="0.3">
      <c r="A175" s="49" t="s">
        <v>140</v>
      </c>
      <c r="B175" s="50" t="s">
        <v>88</v>
      </c>
      <c r="C175" s="50" t="s">
        <v>29</v>
      </c>
      <c r="D175" s="50" t="s">
        <v>30</v>
      </c>
      <c r="E175" s="50" t="s">
        <v>31</v>
      </c>
      <c r="F175" s="52">
        <v>3700</v>
      </c>
      <c r="G175" s="52">
        <v>2720</v>
      </c>
      <c r="H175" s="50">
        <v>980</v>
      </c>
      <c r="I175" s="50" t="s">
        <v>32</v>
      </c>
      <c r="J175" s="51" t="s">
        <v>36</v>
      </c>
      <c r="K175" t="str">
        <f t="shared" si="2"/>
        <v>03.05.2024</v>
      </c>
    </row>
    <row r="176" spans="1:11" x14ac:dyDescent="0.3">
      <c r="A176" s="49" t="s">
        <v>140</v>
      </c>
      <c r="B176" s="50" t="s">
        <v>80</v>
      </c>
      <c r="C176" s="50" t="s">
        <v>29</v>
      </c>
      <c r="D176" s="50" t="s">
        <v>30</v>
      </c>
      <c r="E176" s="50" t="s">
        <v>31</v>
      </c>
      <c r="F176" s="52">
        <v>3820</v>
      </c>
      <c r="G176" s="52">
        <v>2640</v>
      </c>
      <c r="H176" s="52">
        <v>1180</v>
      </c>
      <c r="I176" s="50" t="s">
        <v>32</v>
      </c>
      <c r="J176" s="51" t="s">
        <v>36</v>
      </c>
      <c r="K176" t="str">
        <f t="shared" si="2"/>
        <v>03.05.2024</v>
      </c>
    </row>
    <row r="177" spans="1:11" x14ac:dyDescent="0.3">
      <c r="A177" s="49" t="s">
        <v>140</v>
      </c>
      <c r="B177" s="50" t="s">
        <v>98</v>
      </c>
      <c r="C177" s="50" t="s">
        <v>29</v>
      </c>
      <c r="D177" s="50" t="s">
        <v>30</v>
      </c>
      <c r="E177" s="50" t="s">
        <v>31</v>
      </c>
      <c r="F177" s="52">
        <v>4180</v>
      </c>
      <c r="G177" s="52">
        <v>2840</v>
      </c>
      <c r="H177" s="52">
        <v>1340</v>
      </c>
      <c r="I177" s="50" t="s">
        <v>32</v>
      </c>
      <c r="J177" s="51" t="s">
        <v>36</v>
      </c>
      <c r="K177" t="str">
        <f t="shared" si="2"/>
        <v>03.05.2024</v>
      </c>
    </row>
    <row r="178" spans="1:11" x14ac:dyDescent="0.3">
      <c r="A178" s="49" t="s">
        <v>140</v>
      </c>
      <c r="B178" s="50" t="s">
        <v>115</v>
      </c>
      <c r="C178" s="50" t="s">
        <v>29</v>
      </c>
      <c r="D178" s="50" t="s">
        <v>30</v>
      </c>
      <c r="E178" s="50" t="s">
        <v>31</v>
      </c>
      <c r="F178" s="52">
        <v>4420</v>
      </c>
      <c r="G178" s="52">
        <v>2760</v>
      </c>
      <c r="H178" s="52">
        <v>1660</v>
      </c>
      <c r="I178" s="50" t="s">
        <v>32</v>
      </c>
      <c r="J178" s="51" t="s">
        <v>36</v>
      </c>
      <c r="K178" t="str">
        <f t="shared" si="2"/>
        <v>03.05.2024</v>
      </c>
    </row>
    <row r="179" spans="1:11" x14ac:dyDescent="0.3">
      <c r="A179" s="49" t="s">
        <v>140</v>
      </c>
      <c r="B179" s="50" t="s">
        <v>73</v>
      </c>
      <c r="C179" s="50" t="s">
        <v>29</v>
      </c>
      <c r="D179" s="50" t="s">
        <v>30</v>
      </c>
      <c r="E179" s="50" t="s">
        <v>31</v>
      </c>
      <c r="F179" s="52">
        <v>5280</v>
      </c>
      <c r="G179" s="52">
        <v>3660</v>
      </c>
      <c r="H179" s="52">
        <v>1620</v>
      </c>
      <c r="I179" s="50" t="s">
        <v>32</v>
      </c>
      <c r="J179" s="51" t="s">
        <v>36</v>
      </c>
      <c r="K179" t="str">
        <f t="shared" si="2"/>
        <v>03.05.2024</v>
      </c>
    </row>
    <row r="180" spans="1:11" x14ac:dyDescent="0.3">
      <c r="A180" s="49" t="s">
        <v>140</v>
      </c>
      <c r="B180" s="50" t="s">
        <v>101</v>
      </c>
      <c r="C180" s="50" t="s">
        <v>29</v>
      </c>
      <c r="D180" s="50" t="s">
        <v>30</v>
      </c>
      <c r="E180" s="50" t="s">
        <v>31</v>
      </c>
      <c r="F180" s="52">
        <v>3620</v>
      </c>
      <c r="G180" s="52">
        <v>2740</v>
      </c>
      <c r="H180" s="50">
        <v>880</v>
      </c>
      <c r="I180" s="50" t="s">
        <v>32</v>
      </c>
      <c r="J180" s="51" t="s">
        <v>36</v>
      </c>
      <c r="K180" t="str">
        <f t="shared" si="2"/>
        <v>03.05.2024</v>
      </c>
    </row>
    <row r="181" spans="1:11" x14ac:dyDescent="0.3">
      <c r="A181" s="49" t="s">
        <v>140</v>
      </c>
      <c r="B181" s="50" t="s">
        <v>79</v>
      </c>
      <c r="C181" s="50" t="s">
        <v>29</v>
      </c>
      <c r="D181" s="50" t="s">
        <v>30</v>
      </c>
      <c r="E181" s="50" t="s">
        <v>31</v>
      </c>
      <c r="F181" s="52">
        <v>3800</v>
      </c>
      <c r="G181" s="52">
        <v>3060</v>
      </c>
      <c r="H181" s="50">
        <v>740</v>
      </c>
      <c r="I181" s="50" t="s">
        <v>32</v>
      </c>
      <c r="J181" s="51" t="s">
        <v>36</v>
      </c>
      <c r="K181" t="str">
        <f t="shared" si="2"/>
        <v>03.05.2024</v>
      </c>
    </row>
    <row r="182" spans="1:11" x14ac:dyDescent="0.3">
      <c r="A182" s="49" t="s">
        <v>140</v>
      </c>
      <c r="B182" s="50" t="s">
        <v>138</v>
      </c>
      <c r="C182" s="50" t="s">
        <v>33</v>
      </c>
      <c r="D182" s="50" t="s">
        <v>30</v>
      </c>
      <c r="E182" s="50" t="s">
        <v>31</v>
      </c>
      <c r="F182" s="52">
        <v>19960</v>
      </c>
      <c r="G182" s="52">
        <v>12960</v>
      </c>
      <c r="H182" s="52">
        <v>7000</v>
      </c>
      <c r="I182" s="50" t="s">
        <v>12</v>
      </c>
      <c r="J182" s="51" t="s">
        <v>29</v>
      </c>
      <c r="K182" t="str">
        <f t="shared" si="2"/>
        <v>03.05.2024</v>
      </c>
    </row>
    <row r="183" spans="1:11" x14ac:dyDescent="0.3">
      <c r="A183" s="49" t="s">
        <v>140</v>
      </c>
      <c r="B183" s="50" t="s">
        <v>125</v>
      </c>
      <c r="C183" s="50" t="s">
        <v>29</v>
      </c>
      <c r="D183" s="50" t="s">
        <v>30</v>
      </c>
      <c r="E183" s="50" t="s">
        <v>31</v>
      </c>
      <c r="F183" s="52">
        <v>5100</v>
      </c>
      <c r="G183" s="52">
        <v>4060</v>
      </c>
      <c r="H183" s="52">
        <v>1040</v>
      </c>
      <c r="I183" s="50" t="s">
        <v>32</v>
      </c>
      <c r="J183" s="51" t="s">
        <v>36</v>
      </c>
      <c r="K183" t="str">
        <f t="shared" si="2"/>
        <v>03.05.2024</v>
      </c>
    </row>
    <row r="184" spans="1:11" x14ac:dyDescent="0.3">
      <c r="A184" s="49" t="s">
        <v>140</v>
      </c>
      <c r="B184" s="50" t="s">
        <v>76</v>
      </c>
      <c r="C184" s="50" t="s">
        <v>29</v>
      </c>
      <c r="D184" s="50" t="s">
        <v>30</v>
      </c>
      <c r="E184" s="50" t="s">
        <v>31</v>
      </c>
      <c r="F184" s="52">
        <v>3520</v>
      </c>
      <c r="G184" s="52">
        <v>2680</v>
      </c>
      <c r="H184" s="50">
        <v>840</v>
      </c>
      <c r="I184" s="50" t="s">
        <v>32</v>
      </c>
      <c r="J184" s="51" t="s">
        <v>36</v>
      </c>
      <c r="K184" t="str">
        <f t="shared" si="2"/>
        <v>03.05.2024</v>
      </c>
    </row>
    <row r="185" spans="1:11" x14ac:dyDescent="0.3">
      <c r="A185" s="49" t="s">
        <v>140</v>
      </c>
      <c r="B185" s="50" t="s">
        <v>81</v>
      </c>
      <c r="C185" s="50" t="s">
        <v>29</v>
      </c>
      <c r="D185" s="50" t="s">
        <v>30</v>
      </c>
      <c r="E185" s="50" t="s">
        <v>31</v>
      </c>
      <c r="F185" s="52">
        <v>3820</v>
      </c>
      <c r="G185" s="52">
        <v>2540</v>
      </c>
      <c r="H185" s="52">
        <v>1280</v>
      </c>
      <c r="I185" s="50" t="s">
        <v>32</v>
      </c>
      <c r="J185" s="51" t="s">
        <v>36</v>
      </c>
      <c r="K185" t="str">
        <f t="shared" si="2"/>
        <v>03.05.2024</v>
      </c>
    </row>
    <row r="186" spans="1:11" x14ac:dyDescent="0.3">
      <c r="A186" s="49" t="s">
        <v>140</v>
      </c>
      <c r="B186" s="50" t="s">
        <v>108</v>
      </c>
      <c r="C186" s="50" t="s">
        <v>29</v>
      </c>
      <c r="D186" s="50" t="s">
        <v>30</v>
      </c>
      <c r="E186" s="50" t="s">
        <v>31</v>
      </c>
      <c r="F186" s="52">
        <v>4640</v>
      </c>
      <c r="G186" s="52">
        <v>3120</v>
      </c>
      <c r="H186" s="52">
        <v>1520</v>
      </c>
      <c r="I186" s="50" t="s">
        <v>32</v>
      </c>
      <c r="J186" s="51" t="s">
        <v>36</v>
      </c>
      <c r="K186" t="str">
        <f t="shared" si="2"/>
        <v>03.05.2024</v>
      </c>
    </row>
    <row r="187" spans="1:11" x14ac:dyDescent="0.3">
      <c r="A187" s="49" t="s">
        <v>140</v>
      </c>
      <c r="B187" s="50" t="s">
        <v>84</v>
      </c>
      <c r="C187" s="50" t="s">
        <v>33</v>
      </c>
      <c r="D187" s="50" t="s">
        <v>30</v>
      </c>
      <c r="E187" s="50" t="s">
        <v>31</v>
      </c>
      <c r="F187" s="52">
        <v>18640</v>
      </c>
      <c r="G187" s="52">
        <v>13060</v>
      </c>
      <c r="H187" s="52">
        <v>5580</v>
      </c>
      <c r="I187" s="50" t="s">
        <v>12</v>
      </c>
      <c r="J187" s="51" t="s">
        <v>29</v>
      </c>
      <c r="K187" t="str">
        <f t="shared" si="2"/>
        <v>03.05.2024</v>
      </c>
    </row>
    <row r="188" spans="1:11" x14ac:dyDescent="0.3">
      <c r="A188" s="49" t="s">
        <v>140</v>
      </c>
      <c r="B188" s="50" t="s">
        <v>115</v>
      </c>
      <c r="C188" s="50" t="s">
        <v>29</v>
      </c>
      <c r="D188" s="50" t="s">
        <v>30</v>
      </c>
      <c r="E188" s="50" t="s">
        <v>31</v>
      </c>
      <c r="F188" s="52">
        <v>3280</v>
      </c>
      <c r="G188" s="52">
        <v>2740</v>
      </c>
      <c r="H188" s="50">
        <v>540</v>
      </c>
      <c r="I188" s="50" t="s">
        <v>32</v>
      </c>
      <c r="J188" s="51" t="s">
        <v>36</v>
      </c>
      <c r="K188" t="str">
        <f t="shared" si="2"/>
        <v>03.05.2024</v>
      </c>
    </row>
    <row r="189" spans="1:11" x14ac:dyDescent="0.3">
      <c r="A189" s="49" t="s">
        <v>140</v>
      </c>
      <c r="B189" s="50" t="s">
        <v>72</v>
      </c>
      <c r="C189" s="50" t="s">
        <v>29</v>
      </c>
      <c r="D189" s="50" t="s">
        <v>30</v>
      </c>
      <c r="E189" s="50" t="s">
        <v>31</v>
      </c>
      <c r="F189" s="52">
        <v>3400</v>
      </c>
      <c r="G189" s="52">
        <v>2740</v>
      </c>
      <c r="H189" s="50">
        <v>660</v>
      </c>
      <c r="I189" s="50" t="s">
        <v>32</v>
      </c>
      <c r="J189" s="51" t="s">
        <v>36</v>
      </c>
      <c r="K189" t="str">
        <f t="shared" si="2"/>
        <v>03.05.2024</v>
      </c>
    </row>
    <row r="190" spans="1:11" x14ac:dyDescent="0.3">
      <c r="A190" s="49" t="s">
        <v>140</v>
      </c>
      <c r="B190" s="50" t="s">
        <v>98</v>
      </c>
      <c r="C190" s="50" t="s">
        <v>29</v>
      </c>
      <c r="D190" s="50" t="s">
        <v>30</v>
      </c>
      <c r="E190" s="50" t="s">
        <v>31</v>
      </c>
      <c r="F190" s="52">
        <v>3660</v>
      </c>
      <c r="G190" s="52">
        <v>2860</v>
      </c>
      <c r="H190" s="50">
        <v>800</v>
      </c>
      <c r="I190" s="50" t="s">
        <v>32</v>
      </c>
      <c r="J190" s="51" t="s">
        <v>36</v>
      </c>
      <c r="K190" t="str">
        <f t="shared" si="2"/>
        <v>03.05.2024</v>
      </c>
    </row>
    <row r="191" spans="1:11" x14ac:dyDescent="0.3">
      <c r="A191" s="49" t="s">
        <v>140</v>
      </c>
      <c r="B191" s="50" t="s">
        <v>83</v>
      </c>
      <c r="C191" s="50" t="s">
        <v>33</v>
      </c>
      <c r="D191" s="50" t="s">
        <v>30</v>
      </c>
      <c r="E191" s="50" t="s">
        <v>31</v>
      </c>
      <c r="F191" s="52">
        <v>17020</v>
      </c>
      <c r="G191" s="52">
        <v>12380</v>
      </c>
      <c r="H191" s="52">
        <v>4640</v>
      </c>
      <c r="I191" s="50" t="s">
        <v>12</v>
      </c>
      <c r="J191" s="51" t="s">
        <v>29</v>
      </c>
      <c r="K191" t="str">
        <f t="shared" si="2"/>
        <v>03.05.2024</v>
      </c>
    </row>
    <row r="192" spans="1:11" x14ac:dyDescent="0.3">
      <c r="A192" s="49" t="s">
        <v>157</v>
      </c>
      <c r="B192" s="50" t="s">
        <v>126</v>
      </c>
      <c r="C192" s="50" t="s">
        <v>33</v>
      </c>
      <c r="D192" s="50" t="s">
        <v>30</v>
      </c>
      <c r="E192" s="50" t="s">
        <v>31</v>
      </c>
      <c r="F192" s="52">
        <v>16080</v>
      </c>
      <c r="G192" s="52">
        <v>12020</v>
      </c>
      <c r="H192" s="52">
        <v>4060</v>
      </c>
      <c r="I192" s="50" t="s">
        <v>12</v>
      </c>
      <c r="J192" s="51" t="s">
        <v>29</v>
      </c>
      <c r="K192" t="str">
        <f t="shared" si="2"/>
        <v>04.05.2024</v>
      </c>
    </row>
    <row r="193" spans="1:11" x14ac:dyDescent="0.3">
      <c r="A193" s="49" t="s">
        <v>157</v>
      </c>
      <c r="B193" s="50" t="s">
        <v>113</v>
      </c>
      <c r="C193" s="50" t="s">
        <v>33</v>
      </c>
      <c r="D193" s="50" t="s">
        <v>30</v>
      </c>
      <c r="E193" s="50" t="s">
        <v>31</v>
      </c>
      <c r="F193" s="52">
        <v>6860</v>
      </c>
      <c r="G193" s="52">
        <v>5680</v>
      </c>
      <c r="H193" s="52">
        <v>1180</v>
      </c>
      <c r="I193" s="50" t="s">
        <v>12</v>
      </c>
      <c r="J193" s="51" t="s">
        <v>29</v>
      </c>
      <c r="K193" t="str">
        <f t="shared" si="2"/>
        <v>04.05.2024</v>
      </c>
    </row>
    <row r="194" spans="1:11" x14ac:dyDescent="0.3">
      <c r="A194" s="49" t="s">
        <v>157</v>
      </c>
      <c r="B194" s="50" t="s">
        <v>71</v>
      </c>
      <c r="C194" s="50" t="s">
        <v>33</v>
      </c>
      <c r="D194" s="50" t="s">
        <v>30</v>
      </c>
      <c r="E194" s="50" t="s">
        <v>31</v>
      </c>
      <c r="F194" s="52">
        <v>19820</v>
      </c>
      <c r="G194" s="52">
        <v>15520</v>
      </c>
      <c r="H194" s="52">
        <v>4300</v>
      </c>
      <c r="I194" s="50" t="s">
        <v>12</v>
      </c>
      <c r="J194" s="51" t="s">
        <v>29</v>
      </c>
      <c r="K194" t="str">
        <f t="shared" si="2"/>
        <v>04.05.2024</v>
      </c>
    </row>
    <row r="195" spans="1:11" x14ac:dyDescent="0.3">
      <c r="A195" s="49" t="s">
        <v>157</v>
      </c>
      <c r="B195" s="50" t="s">
        <v>87</v>
      </c>
      <c r="C195" s="50" t="s">
        <v>33</v>
      </c>
      <c r="D195" s="50" t="s">
        <v>30</v>
      </c>
      <c r="E195" s="50" t="s">
        <v>31</v>
      </c>
      <c r="F195" s="52">
        <v>8640</v>
      </c>
      <c r="G195" s="52">
        <v>5640</v>
      </c>
      <c r="H195" s="52">
        <v>3000</v>
      </c>
      <c r="I195" s="50" t="s">
        <v>12</v>
      </c>
      <c r="J195" s="51" t="s">
        <v>29</v>
      </c>
      <c r="K195" t="str">
        <f t="shared" ref="K195:K258" si="3">LEFT(A195,10)</f>
        <v>04.05.2024</v>
      </c>
    </row>
    <row r="196" spans="1:11" x14ac:dyDescent="0.3">
      <c r="A196" s="49" t="s">
        <v>157</v>
      </c>
      <c r="B196" s="50" t="s">
        <v>90</v>
      </c>
      <c r="C196" s="50" t="s">
        <v>33</v>
      </c>
      <c r="D196" s="50" t="s">
        <v>30</v>
      </c>
      <c r="E196" s="50" t="s">
        <v>31</v>
      </c>
      <c r="F196" s="52">
        <v>21360</v>
      </c>
      <c r="G196" s="52">
        <v>16460</v>
      </c>
      <c r="H196" s="52">
        <v>4900</v>
      </c>
      <c r="I196" s="50" t="s">
        <v>12</v>
      </c>
      <c r="J196" s="51" t="s">
        <v>29</v>
      </c>
      <c r="K196" t="str">
        <f t="shared" si="3"/>
        <v>04.05.2024</v>
      </c>
    </row>
    <row r="197" spans="1:11" x14ac:dyDescent="0.3">
      <c r="A197" s="49" t="s">
        <v>157</v>
      </c>
      <c r="B197" s="50" t="s">
        <v>71</v>
      </c>
      <c r="C197" s="50" t="s">
        <v>33</v>
      </c>
      <c r="D197" s="50" t="s">
        <v>30</v>
      </c>
      <c r="E197" s="50" t="s">
        <v>31</v>
      </c>
      <c r="F197" s="52">
        <v>19180</v>
      </c>
      <c r="G197" s="52">
        <v>15760</v>
      </c>
      <c r="H197" s="52">
        <v>3420</v>
      </c>
      <c r="I197" s="50" t="s">
        <v>12</v>
      </c>
      <c r="J197" s="51" t="s">
        <v>29</v>
      </c>
      <c r="K197" t="str">
        <f t="shared" si="3"/>
        <v>04.05.2024</v>
      </c>
    </row>
    <row r="198" spans="1:11" x14ac:dyDescent="0.3">
      <c r="A198" s="49" t="s">
        <v>157</v>
      </c>
      <c r="B198" s="50" t="s">
        <v>94</v>
      </c>
      <c r="C198" s="50" t="s">
        <v>33</v>
      </c>
      <c r="D198" s="50" t="s">
        <v>30</v>
      </c>
      <c r="E198" s="50" t="s">
        <v>31</v>
      </c>
      <c r="F198" s="52">
        <v>12300</v>
      </c>
      <c r="G198" s="52">
        <v>7900</v>
      </c>
      <c r="H198" s="52">
        <v>4400</v>
      </c>
      <c r="I198" s="50" t="s">
        <v>12</v>
      </c>
      <c r="J198" s="51" t="s">
        <v>29</v>
      </c>
      <c r="K198" t="str">
        <f t="shared" si="3"/>
        <v>04.05.2024</v>
      </c>
    </row>
    <row r="199" spans="1:11" x14ac:dyDescent="0.3">
      <c r="A199" s="49" t="s">
        <v>157</v>
      </c>
      <c r="B199" s="50" t="s">
        <v>86</v>
      </c>
      <c r="C199" s="50" t="s">
        <v>33</v>
      </c>
      <c r="D199" s="50" t="s">
        <v>30</v>
      </c>
      <c r="E199" s="50" t="s">
        <v>31</v>
      </c>
      <c r="F199" s="52">
        <v>9760</v>
      </c>
      <c r="G199" s="52">
        <v>8000</v>
      </c>
      <c r="H199" s="52">
        <v>1760</v>
      </c>
      <c r="I199" s="50" t="s">
        <v>12</v>
      </c>
      <c r="J199" s="51" t="s">
        <v>29</v>
      </c>
      <c r="K199" t="str">
        <f t="shared" si="3"/>
        <v>04.05.2024</v>
      </c>
    </row>
    <row r="200" spans="1:11" x14ac:dyDescent="0.3">
      <c r="A200" s="49" t="s">
        <v>157</v>
      </c>
      <c r="B200" s="50" t="s">
        <v>74</v>
      </c>
      <c r="C200" s="50" t="s">
        <v>33</v>
      </c>
      <c r="D200" s="50" t="s">
        <v>30</v>
      </c>
      <c r="E200" s="50" t="s">
        <v>31</v>
      </c>
      <c r="F200" s="52">
        <v>9620</v>
      </c>
      <c r="G200" s="52">
        <v>6880</v>
      </c>
      <c r="H200" s="52">
        <v>2740</v>
      </c>
      <c r="I200" s="50" t="s">
        <v>12</v>
      </c>
      <c r="J200" s="51" t="s">
        <v>29</v>
      </c>
      <c r="K200" t="str">
        <f t="shared" si="3"/>
        <v>04.05.2024</v>
      </c>
    </row>
    <row r="201" spans="1:11" x14ac:dyDescent="0.3">
      <c r="A201" s="49" t="s">
        <v>157</v>
      </c>
      <c r="B201" s="50" t="s">
        <v>87</v>
      </c>
      <c r="C201" s="50" t="s">
        <v>33</v>
      </c>
      <c r="D201" s="50" t="s">
        <v>30</v>
      </c>
      <c r="E201" s="50" t="s">
        <v>31</v>
      </c>
      <c r="F201" s="52">
        <v>6820</v>
      </c>
      <c r="G201" s="52">
        <v>5500</v>
      </c>
      <c r="H201" s="52">
        <v>1320</v>
      </c>
      <c r="I201" s="50" t="s">
        <v>12</v>
      </c>
      <c r="J201" s="51" t="s">
        <v>29</v>
      </c>
      <c r="K201" t="str">
        <f t="shared" si="3"/>
        <v>04.05.2024</v>
      </c>
    </row>
    <row r="202" spans="1:11" x14ac:dyDescent="0.3">
      <c r="A202" s="49" t="s">
        <v>157</v>
      </c>
      <c r="B202" s="50" t="s">
        <v>75</v>
      </c>
      <c r="C202" s="50" t="s">
        <v>33</v>
      </c>
      <c r="D202" s="50" t="s">
        <v>30</v>
      </c>
      <c r="E202" s="50" t="s">
        <v>31</v>
      </c>
      <c r="F202" s="52">
        <v>9700</v>
      </c>
      <c r="G202" s="52">
        <v>7060</v>
      </c>
      <c r="H202" s="52">
        <v>2640</v>
      </c>
      <c r="I202" s="50" t="s">
        <v>12</v>
      </c>
      <c r="J202" s="51" t="s">
        <v>29</v>
      </c>
      <c r="K202" t="str">
        <f t="shared" si="3"/>
        <v>04.05.2024</v>
      </c>
    </row>
    <row r="203" spans="1:11" x14ac:dyDescent="0.3">
      <c r="A203" s="49" t="s">
        <v>157</v>
      </c>
      <c r="B203" s="50" t="s">
        <v>153</v>
      </c>
      <c r="C203" s="50" t="s">
        <v>33</v>
      </c>
      <c r="D203" s="50" t="s">
        <v>30</v>
      </c>
      <c r="E203" s="50" t="s">
        <v>31</v>
      </c>
      <c r="F203" s="52">
        <v>10140</v>
      </c>
      <c r="G203" s="52">
        <v>5780</v>
      </c>
      <c r="H203" s="52">
        <v>4360</v>
      </c>
      <c r="I203" s="50" t="s">
        <v>12</v>
      </c>
      <c r="J203" s="51" t="s">
        <v>29</v>
      </c>
      <c r="K203" t="str">
        <f t="shared" si="3"/>
        <v>04.05.2024</v>
      </c>
    </row>
    <row r="204" spans="1:11" x14ac:dyDescent="0.3">
      <c r="A204" s="49" t="s">
        <v>157</v>
      </c>
      <c r="B204" s="50" t="s">
        <v>80</v>
      </c>
      <c r="C204" s="50" t="s">
        <v>29</v>
      </c>
      <c r="D204" s="50" t="s">
        <v>30</v>
      </c>
      <c r="E204" s="50" t="s">
        <v>31</v>
      </c>
      <c r="F204" s="52">
        <v>3960</v>
      </c>
      <c r="G204" s="52">
        <v>2640</v>
      </c>
      <c r="H204" s="52">
        <v>1320</v>
      </c>
      <c r="I204" s="50" t="s">
        <v>32</v>
      </c>
      <c r="J204" s="51" t="s">
        <v>36</v>
      </c>
      <c r="K204" t="str">
        <f t="shared" si="3"/>
        <v>04.05.2024</v>
      </c>
    </row>
    <row r="205" spans="1:11" x14ac:dyDescent="0.3">
      <c r="A205" s="49" t="s">
        <v>157</v>
      </c>
      <c r="B205" s="50" t="s">
        <v>154</v>
      </c>
      <c r="C205" s="50" t="s">
        <v>33</v>
      </c>
      <c r="D205" s="50" t="s">
        <v>30</v>
      </c>
      <c r="E205" s="50" t="s">
        <v>31</v>
      </c>
      <c r="F205" s="52">
        <v>20220</v>
      </c>
      <c r="G205" s="52">
        <v>16060</v>
      </c>
      <c r="H205" s="52">
        <v>4160</v>
      </c>
      <c r="I205" s="50" t="s">
        <v>12</v>
      </c>
      <c r="J205" s="51" t="s">
        <v>29</v>
      </c>
      <c r="K205" t="str">
        <f t="shared" si="3"/>
        <v>04.05.2024</v>
      </c>
    </row>
    <row r="206" spans="1:11" x14ac:dyDescent="0.3">
      <c r="A206" s="49" t="s">
        <v>157</v>
      </c>
      <c r="B206" s="50" t="s">
        <v>103</v>
      </c>
      <c r="C206" s="50" t="s">
        <v>33</v>
      </c>
      <c r="D206" s="50" t="s">
        <v>30</v>
      </c>
      <c r="E206" s="50" t="s">
        <v>31</v>
      </c>
      <c r="F206" s="52">
        <v>7600</v>
      </c>
      <c r="G206" s="52">
        <v>5720</v>
      </c>
      <c r="H206" s="52">
        <v>1880</v>
      </c>
      <c r="I206" s="50" t="s">
        <v>12</v>
      </c>
      <c r="J206" s="51" t="s">
        <v>29</v>
      </c>
      <c r="K206" t="str">
        <f t="shared" si="3"/>
        <v>04.05.2024</v>
      </c>
    </row>
    <row r="207" spans="1:11" x14ac:dyDescent="0.3">
      <c r="A207" s="49" t="s">
        <v>157</v>
      </c>
      <c r="B207" s="50" t="s">
        <v>94</v>
      </c>
      <c r="C207" s="50" t="s">
        <v>33</v>
      </c>
      <c r="D207" s="50" t="s">
        <v>30</v>
      </c>
      <c r="E207" s="50" t="s">
        <v>31</v>
      </c>
      <c r="F207" s="52">
        <v>10060</v>
      </c>
      <c r="G207" s="52">
        <v>7700</v>
      </c>
      <c r="H207" s="52">
        <v>2360</v>
      </c>
      <c r="I207" s="50" t="s">
        <v>12</v>
      </c>
      <c r="J207" s="51" t="s">
        <v>29</v>
      </c>
      <c r="K207" t="str">
        <f t="shared" si="3"/>
        <v>04.05.2024</v>
      </c>
    </row>
    <row r="208" spans="1:11" x14ac:dyDescent="0.3">
      <c r="A208" s="49" t="s">
        <v>157</v>
      </c>
      <c r="B208" s="50" t="s">
        <v>72</v>
      </c>
      <c r="C208" s="50" t="s">
        <v>29</v>
      </c>
      <c r="D208" s="50" t="s">
        <v>30</v>
      </c>
      <c r="E208" s="50" t="s">
        <v>31</v>
      </c>
      <c r="F208" s="52">
        <v>4460</v>
      </c>
      <c r="G208" s="52">
        <v>2820</v>
      </c>
      <c r="H208" s="52">
        <v>1640</v>
      </c>
      <c r="I208" s="50" t="s">
        <v>32</v>
      </c>
      <c r="J208" s="51" t="s">
        <v>36</v>
      </c>
      <c r="K208" t="str">
        <f t="shared" si="3"/>
        <v>04.05.2024</v>
      </c>
    </row>
    <row r="209" spans="1:11" x14ac:dyDescent="0.3">
      <c r="A209" s="49" t="s">
        <v>157</v>
      </c>
      <c r="B209" s="50" t="s">
        <v>104</v>
      </c>
      <c r="C209" s="50" t="s">
        <v>33</v>
      </c>
      <c r="D209" s="50" t="s">
        <v>30</v>
      </c>
      <c r="E209" s="50" t="s">
        <v>31</v>
      </c>
      <c r="F209" s="52">
        <v>8600</v>
      </c>
      <c r="G209" s="52">
        <v>6420</v>
      </c>
      <c r="H209" s="52">
        <v>2180</v>
      </c>
      <c r="I209" s="50" t="s">
        <v>12</v>
      </c>
      <c r="J209" s="51" t="s">
        <v>29</v>
      </c>
      <c r="K209" t="str">
        <f t="shared" si="3"/>
        <v>04.05.2024</v>
      </c>
    </row>
    <row r="210" spans="1:11" x14ac:dyDescent="0.3">
      <c r="A210" s="49" t="s">
        <v>157</v>
      </c>
      <c r="B210" s="50" t="s">
        <v>71</v>
      </c>
      <c r="C210" s="50" t="s">
        <v>33</v>
      </c>
      <c r="D210" s="50" t="s">
        <v>30</v>
      </c>
      <c r="E210" s="50" t="s">
        <v>31</v>
      </c>
      <c r="F210" s="52">
        <v>20140</v>
      </c>
      <c r="G210" s="52">
        <v>15760</v>
      </c>
      <c r="H210" s="52">
        <v>4380</v>
      </c>
      <c r="I210" s="50" t="s">
        <v>12</v>
      </c>
      <c r="J210" s="51" t="s">
        <v>29</v>
      </c>
      <c r="K210" t="str">
        <f t="shared" si="3"/>
        <v>04.05.2024</v>
      </c>
    </row>
    <row r="211" spans="1:11" x14ac:dyDescent="0.3">
      <c r="A211" s="49" t="s">
        <v>157</v>
      </c>
      <c r="B211" s="50" t="s">
        <v>85</v>
      </c>
      <c r="C211" s="50" t="s">
        <v>33</v>
      </c>
      <c r="D211" s="50" t="s">
        <v>30</v>
      </c>
      <c r="E211" s="50" t="s">
        <v>31</v>
      </c>
      <c r="F211" s="52">
        <v>12760</v>
      </c>
      <c r="G211" s="52">
        <v>8260</v>
      </c>
      <c r="H211" s="52">
        <v>4500</v>
      </c>
      <c r="I211" s="50" t="s">
        <v>12</v>
      </c>
      <c r="J211" s="51" t="s">
        <v>29</v>
      </c>
      <c r="K211" t="str">
        <f t="shared" si="3"/>
        <v>04.05.2024</v>
      </c>
    </row>
    <row r="212" spans="1:11" x14ac:dyDescent="0.3">
      <c r="A212" s="49" t="s">
        <v>157</v>
      </c>
      <c r="B212" s="50" t="s">
        <v>87</v>
      </c>
      <c r="C212" s="50" t="s">
        <v>33</v>
      </c>
      <c r="D212" s="50" t="s">
        <v>30</v>
      </c>
      <c r="E212" s="50" t="s">
        <v>31</v>
      </c>
      <c r="F212" s="52">
        <v>6820</v>
      </c>
      <c r="G212" s="52">
        <v>5480</v>
      </c>
      <c r="H212" s="52">
        <v>1340</v>
      </c>
      <c r="I212" s="50" t="s">
        <v>12</v>
      </c>
      <c r="J212" s="51" t="s">
        <v>29</v>
      </c>
      <c r="K212" t="str">
        <f t="shared" si="3"/>
        <v>04.05.2024</v>
      </c>
    </row>
    <row r="213" spans="1:11" x14ac:dyDescent="0.3">
      <c r="A213" s="49" t="s">
        <v>157</v>
      </c>
      <c r="B213" s="50" t="s">
        <v>73</v>
      </c>
      <c r="C213" s="50" t="s">
        <v>29</v>
      </c>
      <c r="D213" s="50" t="s">
        <v>30</v>
      </c>
      <c r="E213" s="50" t="s">
        <v>31</v>
      </c>
      <c r="F213" s="52">
        <v>5020</v>
      </c>
      <c r="G213" s="52">
        <v>3840</v>
      </c>
      <c r="H213" s="52">
        <v>1180</v>
      </c>
      <c r="I213" s="50" t="s">
        <v>32</v>
      </c>
      <c r="J213" s="51" t="s">
        <v>36</v>
      </c>
      <c r="K213" t="str">
        <f t="shared" si="3"/>
        <v>04.05.2024</v>
      </c>
    </row>
    <row r="214" spans="1:11" x14ac:dyDescent="0.3">
      <c r="A214" s="49" t="s">
        <v>157</v>
      </c>
      <c r="B214" s="50" t="s">
        <v>155</v>
      </c>
      <c r="C214" s="50" t="s">
        <v>33</v>
      </c>
      <c r="D214" s="50" t="s">
        <v>30</v>
      </c>
      <c r="E214" s="50" t="s">
        <v>31</v>
      </c>
      <c r="F214" s="52">
        <v>13320</v>
      </c>
      <c r="G214" s="52">
        <v>8300</v>
      </c>
      <c r="H214" s="52">
        <v>5020</v>
      </c>
      <c r="I214" s="50" t="s">
        <v>12</v>
      </c>
      <c r="J214" s="51" t="s">
        <v>29</v>
      </c>
      <c r="K214" t="str">
        <f t="shared" si="3"/>
        <v>04.05.2024</v>
      </c>
    </row>
    <row r="215" spans="1:11" x14ac:dyDescent="0.3">
      <c r="A215" s="49" t="s">
        <v>157</v>
      </c>
      <c r="B215" s="50" t="s">
        <v>78</v>
      </c>
      <c r="C215" s="50" t="s">
        <v>33</v>
      </c>
      <c r="D215" s="50" t="s">
        <v>30</v>
      </c>
      <c r="E215" s="50" t="s">
        <v>31</v>
      </c>
      <c r="F215" s="52">
        <v>6840</v>
      </c>
      <c r="G215" s="52">
        <v>5580</v>
      </c>
      <c r="H215" s="52">
        <v>1260</v>
      </c>
      <c r="I215" s="50" t="s">
        <v>12</v>
      </c>
      <c r="J215" s="51" t="s">
        <v>29</v>
      </c>
      <c r="K215" t="str">
        <f t="shared" si="3"/>
        <v>04.05.2024</v>
      </c>
    </row>
    <row r="216" spans="1:11" x14ac:dyDescent="0.3">
      <c r="A216" s="49" t="s">
        <v>157</v>
      </c>
      <c r="B216" s="50" t="s">
        <v>153</v>
      </c>
      <c r="C216" s="50" t="s">
        <v>33</v>
      </c>
      <c r="D216" s="50" t="s">
        <v>30</v>
      </c>
      <c r="E216" s="50" t="s">
        <v>31</v>
      </c>
      <c r="F216" s="52">
        <v>11300</v>
      </c>
      <c r="G216" s="52">
        <v>5740</v>
      </c>
      <c r="H216" s="52">
        <v>5560</v>
      </c>
      <c r="I216" s="50" t="s">
        <v>12</v>
      </c>
      <c r="J216" s="51" t="s">
        <v>29</v>
      </c>
      <c r="K216" t="str">
        <f t="shared" si="3"/>
        <v>04.05.2024</v>
      </c>
    </row>
    <row r="217" spans="1:11" x14ac:dyDescent="0.3">
      <c r="A217" s="49" t="s">
        <v>157</v>
      </c>
      <c r="B217" s="50" t="s">
        <v>125</v>
      </c>
      <c r="C217" s="50" t="s">
        <v>29</v>
      </c>
      <c r="D217" s="50" t="s">
        <v>30</v>
      </c>
      <c r="E217" s="50" t="s">
        <v>31</v>
      </c>
      <c r="F217" s="52">
        <v>5140</v>
      </c>
      <c r="G217" s="52">
        <v>3980</v>
      </c>
      <c r="H217" s="52">
        <v>1160</v>
      </c>
      <c r="I217" s="50" t="s">
        <v>32</v>
      </c>
      <c r="J217" s="51" t="s">
        <v>36</v>
      </c>
      <c r="K217" t="str">
        <f t="shared" si="3"/>
        <v>04.05.2024</v>
      </c>
    </row>
    <row r="218" spans="1:11" x14ac:dyDescent="0.3">
      <c r="A218" s="49" t="s">
        <v>157</v>
      </c>
      <c r="B218" s="50" t="s">
        <v>106</v>
      </c>
      <c r="C218" s="50" t="s">
        <v>33</v>
      </c>
      <c r="D218" s="50" t="s">
        <v>30</v>
      </c>
      <c r="E218" s="50" t="s">
        <v>31</v>
      </c>
      <c r="F218" s="52">
        <v>15360</v>
      </c>
      <c r="G218" s="52">
        <v>11420</v>
      </c>
      <c r="H218" s="52">
        <v>3940</v>
      </c>
      <c r="I218" s="50" t="s">
        <v>12</v>
      </c>
      <c r="J218" s="51" t="s">
        <v>29</v>
      </c>
      <c r="K218" t="str">
        <f t="shared" si="3"/>
        <v>04.05.2024</v>
      </c>
    </row>
    <row r="219" spans="1:11" x14ac:dyDescent="0.3">
      <c r="A219" s="49" t="s">
        <v>157</v>
      </c>
      <c r="B219" s="50" t="s">
        <v>103</v>
      </c>
      <c r="C219" s="50" t="s">
        <v>33</v>
      </c>
      <c r="D219" s="50" t="s">
        <v>30</v>
      </c>
      <c r="E219" s="50" t="s">
        <v>31</v>
      </c>
      <c r="F219" s="52">
        <v>8720</v>
      </c>
      <c r="G219" s="52">
        <v>5800</v>
      </c>
      <c r="H219" s="52">
        <v>2920</v>
      </c>
      <c r="I219" s="50" t="s">
        <v>12</v>
      </c>
      <c r="J219" s="51" t="s">
        <v>29</v>
      </c>
      <c r="K219" t="str">
        <f t="shared" si="3"/>
        <v>04.05.2024</v>
      </c>
    </row>
    <row r="220" spans="1:11" x14ac:dyDescent="0.3">
      <c r="A220" s="49" t="s">
        <v>157</v>
      </c>
      <c r="B220" s="50" t="s">
        <v>70</v>
      </c>
      <c r="C220" s="50" t="s">
        <v>29</v>
      </c>
      <c r="D220" s="50" t="s">
        <v>30</v>
      </c>
      <c r="E220" s="50" t="s">
        <v>31</v>
      </c>
      <c r="F220" s="52">
        <v>4980</v>
      </c>
      <c r="G220" s="52">
        <v>2740</v>
      </c>
      <c r="H220" s="52">
        <v>2240</v>
      </c>
      <c r="I220" s="50" t="s">
        <v>32</v>
      </c>
      <c r="J220" s="51" t="s">
        <v>36</v>
      </c>
      <c r="K220" t="str">
        <f t="shared" si="3"/>
        <v>04.05.2024</v>
      </c>
    </row>
    <row r="221" spans="1:11" x14ac:dyDescent="0.3">
      <c r="A221" s="49" t="s">
        <v>157</v>
      </c>
      <c r="B221" s="50" t="s">
        <v>87</v>
      </c>
      <c r="C221" s="50" t="s">
        <v>33</v>
      </c>
      <c r="D221" s="50" t="s">
        <v>30</v>
      </c>
      <c r="E221" s="50" t="s">
        <v>31</v>
      </c>
      <c r="F221" s="52">
        <v>7220</v>
      </c>
      <c r="G221" s="52">
        <v>5500</v>
      </c>
      <c r="H221" s="52">
        <v>1720</v>
      </c>
      <c r="I221" s="50" t="s">
        <v>12</v>
      </c>
      <c r="J221" s="51" t="s">
        <v>29</v>
      </c>
      <c r="K221" t="str">
        <f t="shared" si="3"/>
        <v>04.05.2024</v>
      </c>
    </row>
    <row r="222" spans="1:11" x14ac:dyDescent="0.3">
      <c r="A222" s="49" t="s">
        <v>157</v>
      </c>
      <c r="B222" s="50" t="s">
        <v>82</v>
      </c>
      <c r="C222" s="50" t="s">
        <v>29</v>
      </c>
      <c r="D222" s="50" t="s">
        <v>30</v>
      </c>
      <c r="E222" s="50" t="s">
        <v>31</v>
      </c>
      <c r="F222" s="52">
        <v>4720</v>
      </c>
      <c r="G222" s="52">
        <v>3340</v>
      </c>
      <c r="H222" s="52">
        <v>1380</v>
      </c>
      <c r="I222" s="50" t="s">
        <v>32</v>
      </c>
      <c r="J222" s="51" t="s">
        <v>36</v>
      </c>
      <c r="K222" t="str">
        <f t="shared" si="3"/>
        <v>04.05.2024</v>
      </c>
    </row>
    <row r="223" spans="1:11" x14ac:dyDescent="0.3">
      <c r="A223" s="49" t="s">
        <v>157</v>
      </c>
      <c r="B223" s="50" t="s">
        <v>74</v>
      </c>
      <c r="C223" s="50" t="s">
        <v>33</v>
      </c>
      <c r="D223" s="50" t="s">
        <v>30</v>
      </c>
      <c r="E223" s="50" t="s">
        <v>31</v>
      </c>
      <c r="F223" s="52">
        <v>8780</v>
      </c>
      <c r="G223" s="52">
        <v>6860</v>
      </c>
      <c r="H223" s="52">
        <v>1920</v>
      </c>
      <c r="I223" s="50" t="s">
        <v>12</v>
      </c>
      <c r="J223" s="51" t="s">
        <v>29</v>
      </c>
      <c r="K223" t="str">
        <f t="shared" si="3"/>
        <v>04.05.2024</v>
      </c>
    </row>
    <row r="224" spans="1:11" x14ac:dyDescent="0.3">
      <c r="A224" s="49" t="s">
        <v>157</v>
      </c>
      <c r="B224" s="50" t="s">
        <v>113</v>
      </c>
      <c r="C224" s="50" t="s">
        <v>33</v>
      </c>
      <c r="D224" s="50" t="s">
        <v>30</v>
      </c>
      <c r="E224" s="50" t="s">
        <v>31</v>
      </c>
      <c r="F224" s="52">
        <v>7960</v>
      </c>
      <c r="G224" s="52">
        <v>6520</v>
      </c>
      <c r="H224" s="52">
        <v>1440</v>
      </c>
      <c r="I224" s="50" t="s">
        <v>12</v>
      </c>
      <c r="J224" s="51" t="s">
        <v>29</v>
      </c>
      <c r="K224" t="str">
        <f t="shared" si="3"/>
        <v>04.05.2024</v>
      </c>
    </row>
    <row r="225" spans="1:11" x14ac:dyDescent="0.3">
      <c r="A225" s="49" t="s">
        <v>157</v>
      </c>
      <c r="B225" s="50" t="s">
        <v>156</v>
      </c>
      <c r="C225" s="50" t="s">
        <v>29</v>
      </c>
      <c r="D225" s="50" t="s">
        <v>30</v>
      </c>
      <c r="E225" s="50" t="s">
        <v>31</v>
      </c>
      <c r="F225" s="52">
        <v>4380</v>
      </c>
      <c r="G225" s="52">
        <v>2620</v>
      </c>
      <c r="H225" s="52">
        <v>1760</v>
      </c>
      <c r="I225" s="50" t="s">
        <v>32</v>
      </c>
      <c r="J225" s="51" t="s">
        <v>36</v>
      </c>
      <c r="K225" t="str">
        <f t="shared" si="3"/>
        <v>04.05.2024</v>
      </c>
    </row>
    <row r="226" spans="1:11" x14ac:dyDescent="0.3">
      <c r="A226" s="49" t="s">
        <v>157</v>
      </c>
      <c r="B226" s="50" t="s">
        <v>94</v>
      </c>
      <c r="C226" s="50" t="s">
        <v>33</v>
      </c>
      <c r="D226" s="50" t="s">
        <v>30</v>
      </c>
      <c r="E226" s="50" t="s">
        <v>31</v>
      </c>
      <c r="F226" s="52">
        <v>10020</v>
      </c>
      <c r="G226" s="52">
        <v>7640</v>
      </c>
      <c r="H226" s="52">
        <v>2380</v>
      </c>
      <c r="I226" s="50" t="s">
        <v>12</v>
      </c>
      <c r="J226" s="51" t="s">
        <v>29</v>
      </c>
      <c r="K226" t="str">
        <f t="shared" si="3"/>
        <v>04.05.2024</v>
      </c>
    </row>
    <row r="227" spans="1:11" x14ac:dyDescent="0.3">
      <c r="A227" s="49" t="s">
        <v>157</v>
      </c>
      <c r="B227" s="50" t="s">
        <v>71</v>
      </c>
      <c r="C227" s="50" t="s">
        <v>33</v>
      </c>
      <c r="D227" s="50" t="s">
        <v>30</v>
      </c>
      <c r="E227" s="50" t="s">
        <v>31</v>
      </c>
      <c r="F227" s="52">
        <v>20000</v>
      </c>
      <c r="G227" s="52">
        <v>15500</v>
      </c>
      <c r="H227" s="52">
        <v>4500</v>
      </c>
      <c r="I227" s="50" t="s">
        <v>12</v>
      </c>
      <c r="J227" s="51" t="s">
        <v>29</v>
      </c>
      <c r="K227" t="str">
        <f t="shared" si="3"/>
        <v>04.05.2024</v>
      </c>
    </row>
    <row r="228" spans="1:11" x14ac:dyDescent="0.3">
      <c r="A228" s="49" t="s">
        <v>157</v>
      </c>
      <c r="B228" s="50" t="s">
        <v>102</v>
      </c>
      <c r="C228" s="50" t="s">
        <v>33</v>
      </c>
      <c r="D228" s="50" t="s">
        <v>30</v>
      </c>
      <c r="E228" s="50" t="s">
        <v>31</v>
      </c>
      <c r="F228" s="52">
        <v>12760</v>
      </c>
      <c r="G228" s="52">
        <v>8720</v>
      </c>
      <c r="H228" s="52">
        <v>4040</v>
      </c>
      <c r="I228" s="50" t="s">
        <v>12</v>
      </c>
      <c r="J228" s="51" t="s">
        <v>29</v>
      </c>
      <c r="K228" t="str">
        <f t="shared" si="3"/>
        <v>04.05.2024</v>
      </c>
    </row>
    <row r="229" spans="1:11" x14ac:dyDescent="0.3">
      <c r="A229" s="49" t="s">
        <v>157</v>
      </c>
      <c r="B229" s="50" t="s">
        <v>153</v>
      </c>
      <c r="C229" s="50" t="s">
        <v>33</v>
      </c>
      <c r="D229" s="50" t="s">
        <v>30</v>
      </c>
      <c r="E229" s="50" t="s">
        <v>31</v>
      </c>
      <c r="F229" s="52">
        <v>9180</v>
      </c>
      <c r="G229" s="52">
        <v>5760</v>
      </c>
      <c r="H229" s="52">
        <v>3420</v>
      </c>
      <c r="I229" s="50" t="s">
        <v>12</v>
      </c>
      <c r="J229" s="51" t="s">
        <v>29</v>
      </c>
      <c r="K229" t="str">
        <f t="shared" si="3"/>
        <v>04.05.2024</v>
      </c>
    </row>
    <row r="230" spans="1:11" x14ac:dyDescent="0.3">
      <c r="A230" s="49" t="s">
        <v>157</v>
      </c>
      <c r="B230" s="50" t="s">
        <v>101</v>
      </c>
      <c r="C230" s="50" t="s">
        <v>29</v>
      </c>
      <c r="D230" s="50" t="s">
        <v>30</v>
      </c>
      <c r="E230" s="50" t="s">
        <v>31</v>
      </c>
      <c r="F230" s="52">
        <v>4160</v>
      </c>
      <c r="G230" s="52">
        <v>2740</v>
      </c>
      <c r="H230" s="52">
        <v>1420</v>
      </c>
      <c r="I230" s="50" t="s">
        <v>32</v>
      </c>
      <c r="J230" s="51" t="s">
        <v>36</v>
      </c>
      <c r="K230" t="str">
        <f t="shared" si="3"/>
        <v>04.05.2024</v>
      </c>
    </row>
    <row r="231" spans="1:11" x14ac:dyDescent="0.3">
      <c r="A231" s="49" t="s">
        <v>157</v>
      </c>
      <c r="B231" s="50" t="s">
        <v>104</v>
      </c>
      <c r="C231" s="50" t="s">
        <v>33</v>
      </c>
      <c r="D231" s="50" t="s">
        <v>30</v>
      </c>
      <c r="E231" s="50" t="s">
        <v>31</v>
      </c>
      <c r="F231" s="52">
        <v>7360</v>
      </c>
      <c r="G231" s="52">
        <v>6440</v>
      </c>
      <c r="H231" s="50">
        <v>920</v>
      </c>
      <c r="I231" s="50" t="s">
        <v>12</v>
      </c>
      <c r="J231" s="51" t="s">
        <v>29</v>
      </c>
      <c r="K231" t="str">
        <f t="shared" si="3"/>
        <v>04.05.2024</v>
      </c>
    </row>
    <row r="232" spans="1:11" x14ac:dyDescent="0.3">
      <c r="A232" s="49" t="s">
        <v>157</v>
      </c>
      <c r="B232" s="50" t="s">
        <v>88</v>
      </c>
      <c r="C232" s="50" t="s">
        <v>29</v>
      </c>
      <c r="D232" s="50" t="s">
        <v>30</v>
      </c>
      <c r="E232" s="50" t="s">
        <v>31</v>
      </c>
      <c r="F232" s="52">
        <v>4740</v>
      </c>
      <c r="G232" s="52">
        <v>2880</v>
      </c>
      <c r="H232" s="52">
        <v>1860</v>
      </c>
      <c r="I232" s="50" t="s">
        <v>32</v>
      </c>
      <c r="J232" s="51" t="s">
        <v>36</v>
      </c>
      <c r="K232" t="str">
        <f t="shared" si="3"/>
        <v>04.05.2024</v>
      </c>
    </row>
    <row r="233" spans="1:11" x14ac:dyDescent="0.3">
      <c r="A233" s="49" t="s">
        <v>157</v>
      </c>
      <c r="B233" s="50" t="s">
        <v>81</v>
      </c>
      <c r="C233" s="50" t="s">
        <v>29</v>
      </c>
      <c r="D233" s="50" t="s">
        <v>30</v>
      </c>
      <c r="E233" s="50" t="s">
        <v>31</v>
      </c>
      <c r="F233" s="52">
        <v>3820</v>
      </c>
      <c r="G233" s="52">
        <v>2540</v>
      </c>
      <c r="H233" s="52">
        <v>1280</v>
      </c>
      <c r="I233" s="50" t="s">
        <v>32</v>
      </c>
      <c r="J233" s="51" t="s">
        <v>36</v>
      </c>
      <c r="K233" t="str">
        <f t="shared" si="3"/>
        <v>04.05.2024</v>
      </c>
    </row>
    <row r="234" spans="1:11" x14ac:dyDescent="0.3">
      <c r="A234" s="49" t="s">
        <v>157</v>
      </c>
      <c r="B234" s="50" t="s">
        <v>98</v>
      </c>
      <c r="C234" s="50" t="s">
        <v>29</v>
      </c>
      <c r="D234" s="50" t="s">
        <v>30</v>
      </c>
      <c r="E234" s="50" t="s">
        <v>31</v>
      </c>
      <c r="F234" s="52">
        <v>4400</v>
      </c>
      <c r="G234" s="52">
        <v>2920</v>
      </c>
      <c r="H234" s="52">
        <v>1480</v>
      </c>
      <c r="I234" s="50" t="s">
        <v>32</v>
      </c>
      <c r="J234" s="51" t="s">
        <v>36</v>
      </c>
      <c r="K234" t="str">
        <f t="shared" si="3"/>
        <v>04.05.2024</v>
      </c>
    </row>
    <row r="235" spans="1:11" x14ac:dyDescent="0.3">
      <c r="A235" s="49" t="s">
        <v>157</v>
      </c>
      <c r="B235" s="50" t="s">
        <v>99</v>
      </c>
      <c r="C235" s="50" t="s">
        <v>33</v>
      </c>
      <c r="D235" s="50" t="s">
        <v>30</v>
      </c>
      <c r="E235" s="50" t="s">
        <v>31</v>
      </c>
      <c r="F235" s="52">
        <v>17020</v>
      </c>
      <c r="G235" s="52">
        <v>13720</v>
      </c>
      <c r="H235" s="52">
        <v>3300</v>
      </c>
      <c r="I235" s="50" t="s">
        <v>12</v>
      </c>
      <c r="J235" s="51" t="s">
        <v>29</v>
      </c>
      <c r="K235" t="str">
        <f t="shared" si="3"/>
        <v>04.05.2024</v>
      </c>
    </row>
    <row r="236" spans="1:11" x14ac:dyDescent="0.3">
      <c r="A236" s="49" t="s">
        <v>157</v>
      </c>
      <c r="B236" s="50" t="s">
        <v>80</v>
      </c>
      <c r="C236" s="50" t="s">
        <v>29</v>
      </c>
      <c r="D236" s="50" t="s">
        <v>30</v>
      </c>
      <c r="E236" s="50" t="s">
        <v>31</v>
      </c>
      <c r="F236" s="52">
        <v>4400</v>
      </c>
      <c r="G236" s="52">
        <v>2640</v>
      </c>
      <c r="H236" s="52">
        <v>1760</v>
      </c>
      <c r="I236" s="50" t="s">
        <v>32</v>
      </c>
      <c r="J236" s="51" t="s">
        <v>36</v>
      </c>
      <c r="K236" t="str">
        <f t="shared" si="3"/>
        <v>04.05.2024</v>
      </c>
    </row>
    <row r="237" spans="1:11" x14ac:dyDescent="0.3">
      <c r="A237" s="49" t="s">
        <v>157</v>
      </c>
      <c r="B237" s="50" t="s">
        <v>153</v>
      </c>
      <c r="C237" s="50" t="s">
        <v>33</v>
      </c>
      <c r="D237" s="50" t="s">
        <v>30</v>
      </c>
      <c r="E237" s="50" t="s">
        <v>31</v>
      </c>
      <c r="F237" s="52">
        <v>10500</v>
      </c>
      <c r="G237" s="52">
        <v>5580</v>
      </c>
      <c r="H237" s="52">
        <v>4920</v>
      </c>
      <c r="I237" s="50" t="s">
        <v>12</v>
      </c>
      <c r="J237" s="51" t="s">
        <v>29</v>
      </c>
      <c r="K237" t="str">
        <f t="shared" si="3"/>
        <v>04.05.2024</v>
      </c>
    </row>
    <row r="238" spans="1:11" x14ac:dyDescent="0.3">
      <c r="A238" s="49" t="s">
        <v>157</v>
      </c>
      <c r="B238" s="50" t="s">
        <v>125</v>
      </c>
      <c r="C238" s="50" t="s">
        <v>29</v>
      </c>
      <c r="D238" s="50" t="s">
        <v>30</v>
      </c>
      <c r="E238" s="50" t="s">
        <v>31</v>
      </c>
      <c r="F238" s="52">
        <v>4800</v>
      </c>
      <c r="G238" s="52">
        <v>3960</v>
      </c>
      <c r="H238" s="50">
        <v>840</v>
      </c>
      <c r="I238" s="50" t="s">
        <v>32</v>
      </c>
      <c r="J238" s="51" t="s">
        <v>36</v>
      </c>
      <c r="K238" t="str">
        <f t="shared" si="3"/>
        <v>04.05.2024</v>
      </c>
    </row>
    <row r="239" spans="1:11" x14ac:dyDescent="0.3">
      <c r="A239" s="49" t="s">
        <v>157</v>
      </c>
      <c r="B239" s="50" t="s">
        <v>72</v>
      </c>
      <c r="C239" s="50" t="s">
        <v>29</v>
      </c>
      <c r="D239" s="50" t="s">
        <v>30</v>
      </c>
      <c r="E239" s="50" t="s">
        <v>31</v>
      </c>
      <c r="F239" s="52">
        <v>4000</v>
      </c>
      <c r="G239" s="52">
        <v>2820</v>
      </c>
      <c r="H239" s="52">
        <v>1180</v>
      </c>
      <c r="I239" s="50" t="s">
        <v>32</v>
      </c>
      <c r="J239" s="51" t="s">
        <v>36</v>
      </c>
      <c r="K239" t="str">
        <f t="shared" si="3"/>
        <v>04.05.2024</v>
      </c>
    </row>
    <row r="240" spans="1:11" x14ac:dyDescent="0.3">
      <c r="A240" s="49" t="s">
        <v>157</v>
      </c>
      <c r="B240" s="50" t="s">
        <v>101</v>
      </c>
      <c r="C240" s="50" t="s">
        <v>29</v>
      </c>
      <c r="D240" s="50" t="s">
        <v>30</v>
      </c>
      <c r="E240" s="50" t="s">
        <v>31</v>
      </c>
      <c r="F240" s="52">
        <v>4060</v>
      </c>
      <c r="G240" s="52">
        <v>2740</v>
      </c>
      <c r="H240" s="52">
        <v>1320</v>
      </c>
      <c r="I240" s="50" t="s">
        <v>32</v>
      </c>
      <c r="J240" s="51" t="s">
        <v>36</v>
      </c>
      <c r="K240" t="str">
        <f t="shared" si="3"/>
        <v>04.05.2024</v>
      </c>
    </row>
    <row r="241" spans="1:11" x14ac:dyDescent="0.3">
      <c r="A241" s="49" t="s">
        <v>157</v>
      </c>
      <c r="B241" t="s">
        <v>156</v>
      </c>
      <c r="C241" t="s">
        <v>29</v>
      </c>
      <c r="D241" t="s">
        <v>30</v>
      </c>
      <c r="E241" t="s">
        <v>31</v>
      </c>
      <c r="F241" s="26">
        <v>4820</v>
      </c>
      <c r="G241" s="26">
        <v>2660</v>
      </c>
      <c r="H241" s="26">
        <v>2160</v>
      </c>
      <c r="I241" t="s">
        <v>32</v>
      </c>
      <c r="J241" s="33" t="s">
        <v>36</v>
      </c>
      <c r="K241" t="str">
        <f t="shared" si="3"/>
        <v>04.05.2024</v>
      </c>
    </row>
    <row r="242" spans="1:11" x14ac:dyDescent="0.3">
      <c r="A242" s="49" t="s">
        <v>157</v>
      </c>
      <c r="B242" t="s">
        <v>88</v>
      </c>
      <c r="C242" t="s">
        <v>29</v>
      </c>
      <c r="D242" t="s">
        <v>30</v>
      </c>
      <c r="E242" t="s">
        <v>31</v>
      </c>
      <c r="F242" s="26">
        <v>3900</v>
      </c>
      <c r="G242" s="26">
        <v>2840</v>
      </c>
      <c r="H242" s="26">
        <v>1060</v>
      </c>
      <c r="I242" t="s">
        <v>32</v>
      </c>
      <c r="J242" s="33" t="s">
        <v>36</v>
      </c>
      <c r="K242" t="str">
        <f t="shared" si="3"/>
        <v>04.05.2024</v>
      </c>
    </row>
    <row r="243" spans="1:11" x14ac:dyDescent="0.3">
      <c r="A243" s="49" t="s">
        <v>157</v>
      </c>
      <c r="B243" t="s">
        <v>73</v>
      </c>
      <c r="C243" t="s">
        <v>29</v>
      </c>
      <c r="D243" t="s">
        <v>30</v>
      </c>
      <c r="E243" t="s">
        <v>31</v>
      </c>
      <c r="F243" s="26">
        <v>5100</v>
      </c>
      <c r="G243" s="26">
        <v>3680</v>
      </c>
      <c r="H243" s="26">
        <v>1420</v>
      </c>
      <c r="I243" t="s">
        <v>32</v>
      </c>
      <c r="J243" s="33" t="s">
        <v>36</v>
      </c>
      <c r="K243" t="str">
        <f t="shared" si="3"/>
        <v>04.05.2024</v>
      </c>
    </row>
    <row r="244" spans="1:11" x14ac:dyDescent="0.3">
      <c r="A244" s="49" t="s">
        <v>157</v>
      </c>
      <c r="B244" t="s">
        <v>89</v>
      </c>
      <c r="C244" t="s">
        <v>33</v>
      </c>
      <c r="D244" t="s">
        <v>30</v>
      </c>
      <c r="E244" t="s">
        <v>31</v>
      </c>
      <c r="F244" s="26">
        <v>16000</v>
      </c>
      <c r="G244" s="26">
        <v>11660</v>
      </c>
      <c r="H244" s="26">
        <v>4340</v>
      </c>
      <c r="I244" t="s">
        <v>12</v>
      </c>
      <c r="J244" s="33" t="s">
        <v>29</v>
      </c>
      <c r="K244" t="str">
        <f t="shared" si="3"/>
        <v>04.05.2024</v>
      </c>
    </row>
    <row r="245" spans="1:11" x14ac:dyDescent="0.3">
      <c r="A245" s="49" t="s">
        <v>157</v>
      </c>
      <c r="B245" t="s">
        <v>80</v>
      </c>
      <c r="C245" t="s">
        <v>29</v>
      </c>
      <c r="D245" t="s">
        <v>30</v>
      </c>
      <c r="E245" t="s">
        <v>31</v>
      </c>
      <c r="F245" s="26">
        <v>3920</v>
      </c>
      <c r="G245" s="26">
        <v>2680</v>
      </c>
      <c r="H245" s="26">
        <v>1240</v>
      </c>
      <c r="I245" t="s">
        <v>32</v>
      </c>
      <c r="J245" s="33" t="s">
        <v>36</v>
      </c>
      <c r="K245" t="str">
        <f t="shared" si="3"/>
        <v>04.05.2024</v>
      </c>
    </row>
    <row r="246" spans="1:11" x14ac:dyDescent="0.3">
      <c r="A246" s="49" t="s">
        <v>157</v>
      </c>
      <c r="B246" t="s">
        <v>82</v>
      </c>
      <c r="C246" t="s">
        <v>29</v>
      </c>
      <c r="D246" t="s">
        <v>30</v>
      </c>
      <c r="E246" t="s">
        <v>31</v>
      </c>
      <c r="F246" s="26">
        <v>4600</v>
      </c>
      <c r="G246" s="26">
        <v>3100</v>
      </c>
      <c r="H246" s="26">
        <v>1500</v>
      </c>
      <c r="I246" t="s">
        <v>32</v>
      </c>
      <c r="J246" s="33" t="s">
        <v>36</v>
      </c>
      <c r="K246" t="str">
        <f t="shared" si="3"/>
        <v>04.05.2024</v>
      </c>
    </row>
    <row r="247" spans="1:11" x14ac:dyDescent="0.3">
      <c r="A247" s="49" t="s">
        <v>157</v>
      </c>
      <c r="B247" t="s">
        <v>81</v>
      </c>
      <c r="C247" t="s">
        <v>29</v>
      </c>
      <c r="D247" t="s">
        <v>30</v>
      </c>
      <c r="E247" t="s">
        <v>31</v>
      </c>
      <c r="F247" s="26">
        <v>3600</v>
      </c>
      <c r="G247" s="26">
        <v>2540</v>
      </c>
      <c r="H247" s="26">
        <v>1060</v>
      </c>
      <c r="I247" t="s">
        <v>32</v>
      </c>
      <c r="J247" s="33" t="s">
        <v>36</v>
      </c>
      <c r="K247" t="str">
        <f t="shared" si="3"/>
        <v>04.05.2024</v>
      </c>
    </row>
    <row r="248" spans="1:11" x14ac:dyDescent="0.3">
      <c r="A248" s="49" t="s">
        <v>157</v>
      </c>
      <c r="B248" t="s">
        <v>98</v>
      </c>
      <c r="C248" t="s">
        <v>29</v>
      </c>
      <c r="D248" t="s">
        <v>30</v>
      </c>
      <c r="E248" t="s">
        <v>31</v>
      </c>
      <c r="F248" s="26">
        <v>3880</v>
      </c>
      <c r="G248" s="26">
        <v>2940</v>
      </c>
      <c r="H248">
        <v>940</v>
      </c>
      <c r="I248" t="s">
        <v>32</v>
      </c>
      <c r="J248" s="33" t="s">
        <v>36</v>
      </c>
      <c r="K248" t="str">
        <f t="shared" si="3"/>
        <v>04.05.2024</v>
      </c>
    </row>
    <row r="249" spans="1:11" x14ac:dyDescent="0.3">
      <c r="A249" s="49" t="s">
        <v>157</v>
      </c>
      <c r="B249" t="s">
        <v>125</v>
      </c>
      <c r="C249" t="s">
        <v>29</v>
      </c>
      <c r="D249" t="s">
        <v>30</v>
      </c>
      <c r="E249" t="s">
        <v>31</v>
      </c>
      <c r="F249" s="26">
        <v>4620</v>
      </c>
      <c r="G249" s="26">
        <v>3980</v>
      </c>
      <c r="H249">
        <v>640</v>
      </c>
      <c r="I249" t="s">
        <v>32</v>
      </c>
      <c r="J249" s="33" t="s">
        <v>36</v>
      </c>
      <c r="K249" t="str">
        <f t="shared" si="3"/>
        <v>04.05.2024</v>
      </c>
    </row>
    <row r="250" spans="1:11" x14ac:dyDescent="0.3">
      <c r="A250" s="49" t="s">
        <v>157</v>
      </c>
      <c r="B250" t="s">
        <v>101</v>
      </c>
      <c r="C250" t="s">
        <v>29</v>
      </c>
      <c r="D250" t="s">
        <v>30</v>
      </c>
      <c r="E250" t="s">
        <v>31</v>
      </c>
      <c r="F250" s="26">
        <v>3340</v>
      </c>
      <c r="G250" s="26">
        <v>2740</v>
      </c>
      <c r="H250">
        <v>600</v>
      </c>
      <c r="I250" t="s">
        <v>32</v>
      </c>
      <c r="J250" s="33" t="s">
        <v>36</v>
      </c>
      <c r="K250" t="str">
        <f t="shared" si="3"/>
        <v>04.05.2024</v>
      </c>
    </row>
    <row r="251" spans="1:11" x14ac:dyDescent="0.3">
      <c r="A251" s="49" t="s">
        <v>177</v>
      </c>
      <c r="B251" t="s">
        <v>75</v>
      </c>
      <c r="C251" t="s">
        <v>33</v>
      </c>
      <c r="D251" t="s">
        <v>30</v>
      </c>
      <c r="E251" t="s">
        <v>31</v>
      </c>
      <c r="F251" s="26">
        <v>9240</v>
      </c>
      <c r="G251" s="26">
        <v>7040</v>
      </c>
      <c r="H251" s="26">
        <v>2200</v>
      </c>
      <c r="I251" t="s">
        <v>12</v>
      </c>
      <c r="J251" s="33" t="s">
        <v>29</v>
      </c>
      <c r="K251" t="str">
        <f t="shared" si="3"/>
        <v>05.05.2024</v>
      </c>
    </row>
    <row r="252" spans="1:11" x14ac:dyDescent="0.3">
      <c r="A252" s="49" t="s">
        <v>177</v>
      </c>
      <c r="B252" t="s">
        <v>113</v>
      </c>
      <c r="C252" t="s">
        <v>33</v>
      </c>
      <c r="D252" t="s">
        <v>30</v>
      </c>
      <c r="E252" t="s">
        <v>31</v>
      </c>
      <c r="F252" s="26">
        <v>7460</v>
      </c>
      <c r="G252" s="26">
        <v>6040</v>
      </c>
      <c r="H252" s="26">
        <v>1420</v>
      </c>
      <c r="I252" t="s">
        <v>12</v>
      </c>
      <c r="J252" s="33" t="s">
        <v>29</v>
      </c>
      <c r="K252" t="str">
        <f t="shared" si="3"/>
        <v>05.05.2024</v>
      </c>
    </row>
    <row r="253" spans="1:11" x14ac:dyDescent="0.3">
      <c r="A253" s="49" t="s">
        <v>177</v>
      </c>
      <c r="B253" t="s">
        <v>103</v>
      </c>
      <c r="C253" t="s">
        <v>33</v>
      </c>
      <c r="D253" t="s">
        <v>30</v>
      </c>
      <c r="E253" t="s">
        <v>31</v>
      </c>
      <c r="F253" s="26">
        <v>7460</v>
      </c>
      <c r="G253" s="26">
        <v>5980</v>
      </c>
      <c r="H253" s="26">
        <v>1480</v>
      </c>
      <c r="I253" t="s">
        <v>12</v>
      </c>
      <c r="J253" s="33" t="s">
        <v>29</v>
      </c>
      <c r="K253" t="str">
        <f t="shared" si="3"/>
        <v>05.05.2024</v>
      </c>
    </row>
    <row r="254" spans="1:11" x14ac:dyDescent="0.3">
      <c r="A254" s="49" t="s">
        <v>177</v>
      </c>
      <c r="B254" t="s">
        <v>71</v>
      </c>
      <c r="C254" t="s">
        <v>33</v>
      </c>
      <c r="D254" t="s">
        <v>30</v>
      </c>
      <c r="E254" t="s">
        <v>31</v>
      </c>
      <c r="F254" s="26">
        <v>20640</v>
      </c>
      <c r="G254" s="26">
        <v>15760</v>
      </c>
      <c r="H254" s="26">
        <v>4880</v>
      </c>
      <c r="I254" t="s">
        <v>12</v>
      </c>
      <c r="J254" s="33" t="s">
        <v>29</v>
      </c>
      <c r="K254" t="str">
        <f t="shared" si="3"/>
        <v>05.05.2024</v>
      </c>
    </row>
    <row r="255" spans="1:11" x14ac:dyDescent="0.3">
      <c r="A255" s="49" t="s">
        <v>177</v>
      </c>
      <c r="B255" t="s">
        <v>154</v>
      </c>
      <c r="C255" t="s">
        <v>33</v>
      </c>
      <c r="D255" t="s">
        <v>30</v>
      </c>
      <c r="E255" t="s">
        <v>31</v>
      </c>
      <c r="F255" s="26">
        <v>18340</v>
      </c>
      <c r="G255" s="26">
        <v>15980</v>
      </c>
      <c r="H255" s="26">
        <v>2360</v>
      </c>
      <c r="I255" t="s">
        <v>12</v>
      </c>
      <c r="J255" s="33" t="s">
        <v>29</v>
      </c>
      <c r="K255" t="str">
        <f t="shared" si="3"/>
        <v>05.05.2024</v>
      </c>
    </row>
    <row r="256" spans="1:11" x14ac:dyDescent="0.3">
      <c r="A256" s="49" t="s">
        <v>177</v>
      </c>
      <c r="B256" t="s">
        <v>71</v>
      </c>
      <c r="C256" t="s">
        <v>33</v>
      </c>
      <c r="D256" t="s">
        <v>30</v>
      </c>
      <c r="E256" t="s">
        <v>31</v>
      </c>
      <c r="F256" s="26">
        <v>18920</v>
      </c>
      <c r="G256" s="26">
        <v>15740</v>
      </c>
      <c r="H256" s="26">
        <v>3180</v>
      </c>
      <c r="I256" t="s">
        <v>12</v>
      </c>
      <c r="J256" s="33" t="s">
        <v>29</v>
      </c>
      <c r="K256" t="str">
        <f t="shared" si="3"/>
        <v>05.05.2024</v>
      </c>
    </row>
    <row r="257" spans="1:11" x14ac:dyDescent="0.3">
      <c r="A257" s="49" t="s">
        <v>177</v>
      </c>
      <c r="B257" t="s">
        <v>87</v>
      </c>
      <c r="C257" t="s">
        <v>33</v>
      </c>
      <c r="D257" t="s">
        <v>30</v>
      </c>
      <c r="E257" t="s">
        <v>31</v>
      </c>
      <c r="F257" s="26">
        <v>7440</v>
      </c>
      <c r="G257" s="26">
        <v>5740</v>
      </c>
      <c r="H257" s="26">
        <v>1700</v>
      </c>
      <c r="I257" t="s">
        <v>12</v>
      </c>
      <c r="J257" s="33" t="s">
        <v>29</v>
      </c>
      <c r="K257" t="str">
        <f t="shared" si="3"/>
        <v>05.05.2024</v>
      </c>
    </row>
    <row r="258" spans="1:11" x14ac:dyDescent="0.3">
      <c r="A258" s="49" t="s">
        <v>177</v>
      </c>
      <c r="B258" t="s">
        <v>74</v>
      </c>
      <c r="C258" t="s">
        <v>33</v>
      </c>
      <c r="D258" t="s">
        <v>30</v>
      </c>
      <c r="E258" t="s">
        <v>31</v>
      </c>
      <c r="F258" s="26">
        <v>9720</v>
      </c>
      <c r="G258" s="26">
        <v>6860</v>
      </c>
      <c r="H258" s="26">
        <v>2860</v>
      </c>
      <c r="I258" t="s">
        <v>12</v>
      </c>
      <c r="J258" s="33" t="s">
        <v>29</v>
      </c>
      <c r="K258" t="str">
        <f t="shared" si="3"/>
        <v>05.05.2024</v>
      </c>
    </row>
    <row r="259" spans="1:11" x14ac:dyDescent="0.3">
      <c r="A259" s="49" t="s">
        <v>177</v>
      </c>
      <c r="B259" t="s">
        <v>98</v>
      </c>
      <c r="C259" t="s">
        <v>29</v>
      </c>
      <c r="D259" t="s">
        <v>30</v>
      </c>
      <c r="E259" t="s">
        <v>31</v>
      </c>
      <c r="F259" s="26">
        <v>4420</v>
      </c>
      <c r="G259" s="26">
        <v>2920</v>
      </c>
      <c r="H259" s="26">
        <v>1500</v>
      </c>
      <c r="I259" t="s">
        <v>32</v>
      </c>
      <c r="J259" s="33" t="s">
        <v>36</v>
      </c>
      <c r="K259" t="str">
        <f t="shared" ref="K259:K322" si="4">LEFT(A259,10)</f>
        <v>05.05.2024</v>
      </c>
    </row>
    <row r="260" spans="1:11" x14ac:dyDescent="0.3">
      <c r="A260" s="49" t="s">
        <v>177</v>
      </c>
      <c r="B260" t="s">
        <v>104</v>
      </c>
      <c r="C260" t="s">
        <v>33</v>
      </c>
      <c r="D260" t="s">
        <v>30</v>
      </c>
      <c r="E260" t="s">
        <v>31</v>
      </c>
      <c r="F260" s="26">
        <v>8180</v>
      </c>
      <c r="G260" s="26">
        <v>6420</v>
      </c>
      <c r="H260" s="26">
        <v>1760</v>
      </c>
      <c r="I260" t="s">
        <v>12</v>
      </c>
      <c r="J260" s="33" t="s">
        <v>29</v>
      </c>
      <c r="K260" t="str">
        <f t="shared" si="4"/>
        <v>05.05.2024</v>
      </c>
    </row>
    <row r="261" spans="1:11" x14ac:dyDescent="0.3">
      <c r="A261" s="49" t="s">
        <v>177</v>
      </c>
      <c r="B261" t="s">
        <v>86</v>
      </c>
      <c r="C261" t="s">
        <v>33</v>
      </c>
      <c r="D261" t="s">
        <v>30</v>
      </c>
      <c r="E261" t="s">
        <v>31</v>
      </c>
      <c r="F261" s="26">
        <v>10280</v>
      </c>
      <c r="G261" s="26">
        <v>8040</v>
      </c>
      <c r="H261" s="26">
        <v>2240</v>
      </c>
      <c r="I261" t="s">
        <v>12</v>
      </c>
      <c r="J261" s="33" t="s">
        <v>29</v>
      </c>
      <c r="K261" t="str">
        <f t="shared" si="4"/>
        <v>05.05.2024</v>
      </c>
    </row>
    <row r="262" spans="1:11" x14ac:dyDescent="0.3">
      <c r="A262" s="49" t="s">
        <v>177</v>
      </c>
      <c r="B262" t="s">
        <v>106</v>
      </c>
      <c r="C262" t="s">
        <v>33</v>
      </c>
      <c r="D262" t="s">
        <v>30</v>
      </c>
      <c r="E262" t="s">
        <v>31</v>
      </c>
      <c r="F262" s="26">
        <v>14980</v>
      </c>
      <c r="G262" s="26">
        <v>11360</v>
      </c>
      <c r="H262" s="26">
        <v>3620</v>
      </c>
      <c r="I262" t="s">
        <v>12</v>
      </c>
      <c r="J262" s="33" t="s">
        <v>29</v>
      </c>
      <c r="K262" t="str">
        <f t="shared" si="4"/>
        <v>05.05.2024</v>
      </c>
    </row>
    <row r="263" spans="1:11" x14ac:dyDescent="0.3">
      <c r="A263" s="49" t="s">
        <v>177</v>
      </c>
      <c r="B263" t="s">
        <v>88</v>
      </c>
      <c r="C263" t="s">
        <v>29</v>
      </c>
      <c r="D263" t="s">
        <v>30</v>
      </c>
      <c r="E263" t="s">
        <v>31</v>
      </c>
      <c r="F263" s="26">
        <v>4120</v>
      </c>
      <c r="G263" s="26">
        <v>2740</v>
      </c>
      <c r="H263" s="26">
        <v>1380</v>
      </c>
      <c r="I263" t="s">
        <v>32</v>
      </c>
      <c r="J263" s="33" t="s">
        <v>36</v>
      </c>
      <c r="K263" t="str">
        <f t="shared" si="4"/>
        <v>05.05.2024</v>
      </c>
    </row>
    <row r="264" spans="1:11" x14ac:dyDescent="0.3">
      <c r="A264" s="49" t="s">
        <v>177</v>
      </c>
      <c r="B264" t="s">
        <v>70</v>
      </c>
      <c r="C264" t="s">
        <v>29</v>
      </c>
      <c r="D264" t="s">
        <v>30</v>
      </c>
      <c r="E264" t="s">
        <v>31</v>
      </c>
      <c r="F264" s="26">
        <v>4280</v>
      </c>
      <c r="G264" s="26">
        <v>2740</v>
      </c>
      <c r="H264" s="26">
        <v>1540</v>
      </c>
      <c r="I264" t="s">
        <v>32</v>
      </c>
      <c r="J264" s="33" t="s">
        <v>36</v>
      </c>
      <c r="K264" t="str">
        <f t="shared" si="4"/>
        <v>05.05.2024</v>
      </c>
    </row>
    <row r="265" spans="1:11" x14ac:dyDescent="0.3">
      <c r="A265" s="49" t="s">
        <v>177</v>
      </c>
      <c r="B265" t="s">
        <v>108</v>
      </c>
      <c r="C265" t="s">
        <v>29</v>
      </c>
      <c r="D265" t="s">
        <v>30</v>
      </c>
      <c r="E265" t="s">
        <v>31</v>
      </c>
      <c r="F265" s="26">
        <v>4800</v>
      </c>
      <c r="G265" s="26">
        <v>3060</v>
      </c>
      <c r="H265" s="26">
        <v>1740</v>
      </c>
      <c r="I265" t="s">
        <v>32</v>
      </c>
      <c r="J265" s="33" t="s">
        <v>36</v>
      </c>
      <c r="K265" t="str">
        <f t="shared" si="4"/>
        <v>05.05.2024</v>
      </c>
    </row>
    <row r="266" spans="1:11" x14ac:dyDescent="0.3">
      <c r="A266" s="49" t="s">
        <v>177</v>
      </c>
      <c r="B266" t="s">
        <v>87</v>
      </c>
      <c r="C266" t="s">
        <v>33</v>
      </c>
      <c r="D266" t="s">
        <v>30</v>
      </c>
      <c r="E266" t="s">
        <v>31</v>
      </c>
      <c r="F266" s="26">
        <v>7660</v>
      </c>
      <c r="G266" s="26">
        <v>5680</v>
      </c>
      <c r="H266" s="26">
        <v>1980</v>
      </c>
      <c r="I266" t="s">
        <v>12</v>
      </c>
      <c r="J266" s="33" t="s">
        <v>29</v>
      </c>
      <c r="K266" t="str">
        <f t="shared" si="4"/>
        <v>05.05.2024</v>
      </c>
    </row>
    <row r="267" spans="1:11" x14ac:dyDescent="0.3">
      <c r="A267" s="49" t="s">
        <v>177</v>
      </c>
      <c r="B267" t="s">
        <v>95</v>
      </c>
      <c r="C267" t="s">
        <v>29</v>
      </c>
      <c r="D267" t="s">
        <v>30</v>
      </c>
      <c r="E267" t="s">
        <v>31</v>
      </c>
      <c r="F267" s="26">
        <v>4720</v>
      </c>
      <c r="G267" s="26">
        <v>3140</v>
      </c>
      <c r="H267" s="26">
        <v>1580</v>
      </c>
      <c r="I267" t="s">
        <v>32</v>
      </c>
      <c r="J267" s="33" t="s">
        <v>36</v>
      </c>
      <c r="K267" t="str">
        <f t="shared" si="4"/>
        <v>05.05.2024</v>
      </c>
    </row>
    <row r="268" spans="1:11" x14ac:dyDescent="0.3">
      <c r="A268" s="49" t="s">
        <v>177</v>
      </c>
      <c r="B268" t="s">
        <v>102</v>
      </c>
      <c r="C268" t="s">
        <v>33</v>
      </c>
      <c r="D268" t="s">
        <v>30</v>
      </c>
      <c r="E268" t="s">
        <v>31</v>
      </c>
      <c r="F268" s="26">
        <v>12080</v>
      </c>
      <c r="G268" s="26">
        <v>8660</v>
      </c>
      <c r="H268" s="26">
        <v>3420</v>
      </c>
      <c r="I268" t="s">
        <v>12</v>
      </c>
      <c r="J268" s="33" t="s">
        <v>29</v>
      </c>
      <c r="K268" t="str">
        <f t="shared" si="4"/>
        <v>05.05.2024</v>
      </c>
    </row>
    <row r="269" spans="1:11" x14ac:dyDescent="0.3">
      <c r="A269" s="49" t="s">
        <v>177</v>
      </c>
      <c r="B269" t="s">
        <v>76</v>
      </c>
      <c r="C269" t="s">
        <v>29</v>
      </c>
      <c r="D269" t="s">
        <v>30</v>
      </c>
      <c r="E269" t="s">
        <v>31</v>
      </c>
      <c r="F269" s="26">
        <v>3900</v>
      </c>
      <c r="G269" s="26">
        <v>2640</v>
      </c>
      <c r="H269" s="26">
        <v>1260</v>
      </c>
      <c r="I269" t="s">
        <v>32</v>
      </c>
      <c r="J269" s="33" t="s">
        <v>36</v>
      </c>
      <c r="K269" t="str">
        <f t="shared" si="4"/>
        <v>05.05.2024</v>
      </c>
    </row>
    <row r="270" spans="1:11" x14ac:dyDescent="0.3">
      <c r="A270" s="49" t="s">
        <v>177</v>
      </c>
      <c r="B270" t="s">
        <v>78</v>
      </c>
      <c r="C270" t="s">
        <v>33</v>
      </c>
      <c r="D270" t="s">
        <v>30</v>
      </c>
      <c r="E270" t="s">
        <v>31</v>
      </c>
      <c r="F270" s="26">
        <v>8400</v>
      </c>
      <c r="G270" s="26">
        <v>5620</v>
      </c>
      <c r="H270" s="26">
        <v>2780</v>
      </c>
      <c r="I270" t="s">
        <v>12</v>
      </c>
      <c r="J270" s="33" t="s">
        <v>29</v>
      </c>
      <c r="K270" t="str">
        <f t="shared" si="4"/>
        <v>05.05.2024</v>
      </c>
    </row>
    <row r="271" spans="1:11" x14ac:dyDescent="0.3">
      <c r="A271" s="49" t="s">
        <v>177</v>
      </c>
      <c r="B271" t="s">
        <v>125</v>
      </c>
      <c r="C271" t="s">
        <v>29</v>
      </c>
      <c r="D271" t="s">
        <v>30</v>
      </c>
      <c r="E271" t="s">
        <v>31</v>
      </c>
      <c r="F271" s="26">
        <v>5100</v>
      </c>
      <c r="G271" s="26">
        <v>4080</v>
      </c>
      <c r="H271" s="26">
        <v>1020</v>
      </c>
      <c r="I271" t="s">
        <v>32</v>
      </c>
      <c r="J271" s="33" t="s">
        <v>36</v>
      </c>
      <c r="K271" t="str">
        <f t="shared" si="4"/>
        <v>05.05.2024</v>
      </c>
    </row>
    <row r="272" spans="1:11" x14ac:dyDescent="0.3">
      <c r="A272" s="49" t="s">
        <v>177</v>
      </c>
      <c r="B272" t="s">
        <v>72</v>
      </c>
      <c r="C272" t="s">
        <v>29</v>
      </c>
      <c r="D272" t="s">
        <v>30</v>
      </c>
      <c r="E272" t="s">
        <v>31</v>
      </c>
      <c r="F272" s="26">
        <v>4320</v>
      </c>
      <c r="G272" s="26">
        <v>2820</v>
      </c>
      <c r="H272" s="26">
        <v>1500</v>
      </c>
      <c r="I272" t="s">
        <v>32</v>
      </c>
      <c r="J272" s="33" t="s">
        <v>36</v>
      </c>
      <c r="K272" t="str">
        <f t="shared" si="4"/>
        <v>05.05.2024</v>
      </c>
    </row>
    <row r="273" spans="1:11" x14ac:dyDescent="0.3">
      <c r="A273" s="49" t="s">
        <v>177</v>
      </c>
      <c r="B273" t="s">
        <v>74</v>
      </c>
      <c r="C273" t="s">
        <v>33</v>
      </c>
      <c r="D273" t="s">
        <v>30</v>
      </c>
      <c r="E273" t="s">
        <v>31</v>
      </c>
      <c r="F273" s="26">
        <v>8120</v>
      </c>
      <c r="G273" s="26">
        <v>6860</v>
      </c>
      <c r="H273" s="26">
        <v>1260</v>
      </c>
      <c r="I273" t="s">
        <v>12</v>
      </c>
      <c r="J273" s="33" t="s">
        <v>29</v>
      </c>
      <c r="K273" t="str">
        <f t="shared" si="4"/>
        <v>05.05.2024</v>
      </c>
    </row>
    <row r="274" spans="1:11" x14ac:dyDescent="0.3">
      <c r="A274" s="49" t="s">
        <v>177</v>
      </c>
      <c r="B274" t="s">
        <v>96</v>
      </c>
      <c r="C274" t="s">
        <v>33</v>
      </c>
      <c r="D274" t="s">
        <v>30</v>
      </c>
      <c r="E274" t="s">
        <v>31</v>
      </c>
      <c r="F274" s="26">
        <v>9080</v>
      </c>
      <c r="G274" s="26">
        <v>8200</v>
      </c>
      <c r="H274">
        <v>880</v>
      </c>
      <c r="I274" t="s">
        <v>12</v>
      </c>
      <c r="J274" s="33" t="s">
        <v>29</v>
      </c>
      <c r="K274" t="str">
        <f t="shared" si="4"/>
        <v>05.05.2024</v>
      </c>
    </row>
    <row r="275" spans="1:11" x14ac:dyDescent="0.3">
      <c r="A275" s="49" t="s">
        <v>177</v>
      </c>
      <c r="B275" t="s">
        <v>87</v>
      </c>
      <c r="C275" t="s">
        <v>33</v>
      </c>
      <c r="D275" t="s">
        <v>30</v>
      </c>
      <c r="E275" t="s">
        <v>31</v>
      </c>
      <c r="F275" s="26">
        <v>8900</v>
      </c>
      <c r="G275" s="26">
        <v>5460</v>
      </c>
      <c r="H275" s="26">
        <v>3440</v>
      </c>
      <c r="I275" t="s">
        <v>12</v>
      </c>
      <c r="J275" s="33" t="s">
        <v>29</v>
      </c>
      <c r="K275" t="str">
        <f t="shared" si="4"/>
        <v>05.05.2024</v>
      </c>
    </row>
    <row r="276" spans="1:11" x14ac:dyDescent="0.3">
      <c r="A276" s="49" t="s">
        <v>177</v>
      </c>
      <c r="B276" t="s">
        <v>106</v>
      </c>
      <c r="C276" t="s">
        <v>33</v>
      </c>
      <c r="D276" t="s">
        <v>30</v>
      </c>
      <c r="E276" t="s">
        <v>31</v>
      </c>
      <c r="F276" s="26">
        <v>15240</v>
      </c>
      <c r="G276" s="26">
        <v>11360</v>
      </c>
      <c r="H276" s="26">
        <v>3880</v>
      </c>
      <c r="I276" t="s">
        <v>12</v>
      </c>
      <c r="J276" s="33" t="s">
        <v>29</v>
      </c>
      <c r="K276" t="str">
        <f t="shared" si="4"/>
        <v>05.05.2024</v>
      </c>
    </row>
    <row r="277" spans="1:11" x14ac:dyDescent="0.3">
      <c r="A277" s="49" t="s">
        <v>177</v>
      </c>
      <c r="B277" t="s">
        <v>104</v>
      </c>
      <c r="C277" t="s">
        <v>33</v>
      </c>
      <c r="D277" t="s">
        <v>30</v>
      </c>
      <c r="E277" t="s">
        <v>31</v>
      </c>
      <c r="F277" s="26">
        <v>8300</v>
      </c>
      <c r="G277" s="26">
        <v>6400</v>
      </c>
      <c r="H277" s="26">
        <v>1900</v>
      </c>
      <c r="I277" t="s">
        <v>12</v>
      </c>
      <c r="J277" s="33" t="s">
        <v>29</v>
      </c>
      <c r="K277" t="str">
        <f t="shared" si="4"/>
        <v>05.05.2024</v>
      </c>
    </row>
    <row r="278" spans="1:11" x14ac:dyDescent="0.3">
      <c r="A278" s="49" t="s">
        <v>177</v>
      </c>
      <c r="B278" t="s">
        <v>129</v>
      </c>
      <c r="C278" t="s">
        <v>33</v>
      </c>
      <c r="D278" t="s">
        <v>30</v>
      </c>
      <c r="E278" t="s">
        <v>31</v>
      </c>
      <c r="F278" s="26">
        <v>18620</v>
      </c>
      <c r="G278" s="26">
        <v>15620</v>
      </c>
      <c r="H278" s="26">
        <v>3000</v>
      </c>
      <c r="I278" t="s">
        <v>12</v>
      </c>
      <c r="J278" s="33" t="s">
        <v>29</v>
      </c>
      <c r="K278" t="str">
        <f t="shared" si="4"/>
        <v>05.05.2024</v>
      </c>
    </row>
    <row r="279" spans="1:11" x14ac:dyDescent="0.3">
      <c r="A279" s="49" t="s">
        <v>177</v>
      </c>
      <c r="B279" t="s">
        <v>70</v>
      </c>
      <c r="C279" t="s">
        <v>29</v>
      </c>
      <c r="D279" t="s">
        <v>30</v>
      </c>
      <c r="E279" t="s">
        <v>31</v>
      </c>
      <c r="F279" s="26">
        <v>3780</v>
      </c>
      <c r="G279" s="26">
        <v>2540</v>
      </c>
      <c r="H279" s="26">
        <v>1240</v>
      </c>
      <c r="I279" t="s">
        <v>32</v>
      </c>
      <c r="J279" s="33" t="s">
        <v>36</v>
      </c>
      <c r="K279" t="str">
        <f t="shared" si="4"/>
        <v>05.05.2024</v>
      </c>
    </row>
    <row r="280" spans="1:11" x14ac:dyDescent="0.3">
      <c r="A280" s="49" t="s">
        <v>177</v>
      </c>
      <c r="B280" t="s">
        <v>95</v>
      </c>
      <c r="C280" t="s">
        <v>29</v>
      </c>
      <c r="D280" t="s">
        <v>30</v>
      </c>
      <c r="E280" t="s">
        <v>31</v>
      </c>
      <c r="F280" s="26">
        <v>4780</v>
      </c>
      <c r="G280" s="26">
        <v>3140</v>
      </c>
      <c r="H280" s="26">
        <v>1640</v>
      </c>
      <c r="I280" t="s">
        <v>32</v>
      </c>
      <c r="J280" s="33" t="s">
        <v>36</v>
      </c>
      <c r="K280" t="str">
        <f t="shared" si="4"/>
        <v>05.05.2024</v>
      </c>
    </row>
    <row r="281" spans="1:11" x14ac:dyDescent="0.3">
      <c r="A281" s="49" t="s">
        <v>177</v>
      </c>
      <c r="B281" t="s">
        <v>71</v>
      </c>
      <c r="C281" t="s">
        <v>33</v>
      </c>
      <c r="D281" t="s">
        <v>30</v>
      </c>
      <c r="E281" t="s">
        <v>31</v>
      </c>
      <c r="F281" s="26">
        <v>19540</v>
      </c>
      <c r="G281" s="26">
        <v>15720</v>
      </c>
      <c r="H281" s="26">
        <v>3820</v>
      </c>
      <c r="I281" t="s">
        <v>12</v>
      </c>
      <c r="J281" s="33" t="s">
        <v>29</v>
      </c>
      <c r="K281" t="str">
        <f t="shared" si="4"/>
        <v>05.05.2024</v>
      </c>
    </row>
    <row r="282" spans="1:11" x14ac:dyDescent="0.3">
      <c r="A282" s="49" t="s">
        <v>177</v>
      </c>
      <c r="B282" t="s">
        <v>88</v>
      </c>
      <c r="C282" t="s">
        <v>29</v>
      </c>
      <c r="D282" t="s">
        <v>30</v>
      </c>
      <c r="E282" t="s">
        <v>31</v>
      </c>
      <c r="F282" s="26">
        <v>4200</v>
      </c>
      <c r="G282" s="26">
        <v>2720</v>
      </c>
      <c r="H282" s="26">
        <v>1480</v>
      </c>
      <c r="I282" t="s">
        <v>32</v>
      </c>
      <c r="J282" s="33" t="s">
        <v>36</v>
      </c>
      <c r="K282" t="str">
        <f t="shared" si="4"/>
        <v>05.05.2024</v>
      </c>
    </row>
    <row r="283" spans="1:11" x14ac:dyDescent="0.3">
      <c r="A283" s="49" t="s">
        <v>177</v>
      </c>
      <c r="B283" t="s">
        <v>98</v>
      </c>
      <c r="C283" t="s">
        <v>29</v>
      </c>
      <c r="D283" t="s">
        <v>30</v>
      </c>
      <c r="E283" t="s">
        <v>31</v>
      </c>
      <c r="F283" s="26">
        <v>4180</v>
      </c>
      <c r="G283" s="26">
        <v>2920</v>
      </c>
      <c r="H283" s="26">
        <v>1260</v>
      </c>
      <c r="I283" t="s">
        <v>32</v>
      </c>
      <c r="J283" s="33" t="s">
        <v>36</v>
      </c>
      <c r="K283" t="str">
        <f t="shared" si="4"/>
        <v>05.05.2024</v>
      </c>
    </row>
    <row r="284" spans="1:11" x14ac:dyDescent="0.3">
      <c r="A284" s="49" t="s">
        <v>177</v>
      </c>
      <c r="B284" t="s">
        <v>76</v>
      </c>
      <c r="C284" t="s">
        <v>29</v>
      </c>
      <c r="D284" t="s">
        <v>30</v>
      </c>
      <c r="E284" t="s">
        <v>31</v>
      </c>
      <c r="F284" s="26">
        <v>3800</v>
      </c>
      <c r="G284" s="26">
        <v>2620</v>
      </c>
      <c r="H284" s="26">
        <v>1180</v>
      </c>
      <c r="I284" t="s">
        <v>32</v>
      </c>
      <c r="J284" s="33" t="s">
        <v>36</v>
      </c>
      <c r="K284" t="str">
        <f t="shared" si="4"/>
        <v>05.05.2024</v>
      </c>
    </row>
    <row r="285" spans="1:11" x14ac:dyDescent="0.3">
      <c r="A285" s="49" t="s">
        <v>177</v>
      </c>
      <c r="B285" t="s">
        <v>108</v>
      </c>
      <c r="C285" t="s">
        <v>29</v>
      </c>
      <c r="D285" t="s">
        <v>30</v>
      </c>
      <c r="E285" t="s">
        <v>31</v>
      </c>
      <c r="F285" s="26">
        <v>4400</v>
      </c>
      <c r="G285" s="26">
        <v>2960</v>
      </c>
      <c r="H285" s="26">
        <v>1440</v>
      </c>
      <c r="I285" t="s">
        <v>32</v>
      </c>
      <c r="J285" s="33" t="s">
        <v>36</v>
      </c>
      <c r="K285" t="str">
        <f t="shared" si="4"/>
        <v>05.05.2024</v>
      </c>
    </row>
    <row r="286" spans="1:11" x14ac:dyDescent="0.3">
      <c r="A286" s="49" t="s">
        <v>177</v>
      </c>
      <c r="B286" t="s">
        <v>72</v>
      </c>
      <c r="C286" t="s">
        <v>29</v>
      </c>
      <c r="D286" t="s">
        <v>30</v>
      </c>
      <c r="E286" t="s">
        <v>31</v>
      </c>
      <c r="F286" s="26">
        <v>3700</v>
      </c>
      <c r="G286" s="26">
        <v>2820</v>
      </c>
      <c r="H286">
        <v>880</v>
      </c>
      <c r="I286" t="s">
        <v>32</v>
      </c>
      <c r="J286" s="33" t="s">
        <v>36</v>
      </c>
      <c r="K286" t="str">
        <f t="shared" si="4"/>
        <v>05.05.2024</v>
      </c>
    </row>
    <row r="287" spans="1:11" x14ac:dyDescent="0.3">
      <c r="A287" s="49" t="s">
        <v>177</v>
      </c>
      <c r="B287" t="s">
        <v>125</v>
      </c>
      <c r="C287" t="s">
        <v>29</v>
      </c>
      <c r="D287" t="s">
        <v>30</v>
      </c>
      <c r="E287" t="s">
        <v>31</v>
      </c>
      <c r="F287" s="26">
        <v>5200</v>
      </c>
      <c r="G287" s="26">
        <v>4040</v>
      </c>
      <c r="H287" s="26">
        <v>1160</v>
      </c>
      <c r="I287" t="s">
        <v>32</v>
      </c>
      <c r="J287" s="33" t="s">
        <v>36</v>
      </c>
      <c r="K287" t="str">
        <f t="shared" si="4"/>
        <v>05.05.2024</v>
      </c>
    </row>
    <row r="288" spans="1:11" x14ac:dyDescent="0.3">
      <c r="A288" s="49" t="s">
        <v>177</v>
      </c>
      <c r="B288" t="s">
        <v>71</v>
      </c>
      <c r="C288" t="s">
        <v>33</v>
      </c>
      <c r="D288" t="s">
        <v>30</v>
      </c>
      <c r="E288" t="s">
        <v>31</v>
      </c>
      <c r="F288" s="26">
        <v>19620</v>
      </c>
      <c r="G288" s="26">
        <v>16060</v>
      </c>
      <c r="H288" s="26">
        <v>3560</v>
      </c>
      <c r="I288" t="s">
        <v>12</v>
      </c>
      <c r="J288" s="33" t="s">
        <v>29</v>
      </c>
      <c r="K288" t="str">
        <f t="shared" si="4"/>
        <v>05.05.2024</v>
      </c>
    </row>
    <row r="289" spans="1:11" x14ac:dyDescent="0.3">
      <c r="A289" s="49" t="s">
        <v>177</v>
      </c>
      <c r="B289" t="s">
        <v>83</v>
      </c>
      <c r="C289" t="s">
        <v>33</v>
      </c>
      <c r="D289" t="s">
        <v>30</v>
      </c>
      <c r="E289" t="s">
        <v>31</v>
      </c>
      <c r="F289" s="26">
        <v>15140</v>
      </c>
      <c r="G289" s="26">
        <v>12300</v>
      </c>
      <c r="H289" s="26">
        <v>2840</v>
      </c>
      <c r="I289" t="s">
        <v>12</v>
      </c>
      <c r="J289" s="33" t="s">
        <v>29</v>
      </c>
      <c r="K289" t="str">
        <f t="shared" si="4"/>
        <v>05.05.2024</v>
      </c>
    </row>
    <row r="290" spans="1:11" x14ac:dyDescent="0.3">
      <c r="A290" s="49" t="s">
        <v>172</v>
      </c>
      <c r="B290" t="s">
        <v>103</v>
      </c>
      <c r="C290" t="s">
        <v>33</v>
      </c>
      <c r="D290" t="s">
        <v>30</v>
      </c>
      <c r="E290" t="s">
        <v>31</v>
      </c>
      <c r="F290">
        <v>7360</v>
      </c>
      <c r="G290">
        <v>6000</v>
      </c>
      <c r="H290">
        <v>1360</v>
      </c>
      <c r="I290" t="s">
        <v>12</v>
      </c>
      <c r="J290" s="33" t="s">
        <v>29</v>
      </c>
      <c r="K290" t="str">
        <f t="shared" si="4"/>
        <v>06.05.2024</v>
      </c>
    </row>
    <row r="291" spans="1:11" x14ac:dyDescent="0.3">
      <c r="A291" s="49" t="s">
        <v>172</v>
      </c>
      <c r="B291" t="s">
        <v>113</v>
      </c>
      <c r="C291" t="s">
        <v>33</v>
      </c>
      <c r="D291" t="s">
        <v>30</v>
      </c>
      <c r="E291" t="s">
        <v>31</v>
      </c>
      <c r="F291">
        <v>9320</v>
      </c>
      <c r="G291">
        <v>6080</v>
      </c>
      <c r="H291">
        <v>3240</v>
      </c>
      <c r="I291" t="s">
        <v>12</v>
      </c>
      <c r="J291" s="33" t="s">
        <v>29</v>
      </c>
      <c r="K291" t="str">
        <f t="shared" si="4"/>
        <v>06.05.2024</v>
      </c>
    </row>
    <row r="292" spans="1:11" x14ac:dyDescent="0.3">
      <c r="A292" s="49" t="s">
        <v>172</v>
      </c>
      <c r="B292" t="s">
        <v>103</v>
      </c>
      <c r="C292" t="s">
        <v>33</v>
      </c>
      <c r="D292" t="s">
        <v>30</v>
      </c>
      <c r="E292" t="s">
        <v>31</v>
      </c>
      <c r="F292">
        <v>7400</v>
      </c>
      <c r="G292">
        <v>5700</v>
      </c>
      <c r="H292">
        <v>1700</v>
      </c>
      <c r="I292" t="s">
        <v>12</v>
      </c>
      <c r="J292" s="33" t="s">
        <v>29</v>
      </c>
      <c r="K292" t="str">
        <f t="shared" si="4"/>
        <v>06.05.2024</v>
      </c>
    </row>
    <row r="293" spans="1:11" x14ac:dyDescent="0.3">
      <c r="A293" s="49" t="s">
        <v>172</v>
      </c>
      <c r="B293" t="s">
        <v>104</v>
      </c>
      <c r="C293" t="s">
        <v>33</v>
      </c>
      <c r="D293" t="s">
        <v>30</v>
      </c>
      <c r="E293" t="s">
        <v>31</v>
      </c>
      <c r="F293">
        <v>8380</v>
      </c>
      <c r="G293">
        <v>6480</v>
      </c>
      <c r="H293">
        <v>1900</v>
      </c>
      <c r="I293" t="s">
        <v>12</v>
      </c>
      <c r="J293" s="33" t="s">
        <v>29</v>
      </c>
      <c r="K293" t="str">
        <f t="shared" si="4"/>
        <v>06.05.2024</v>
      </c>
    </row>
    <row r="294" spans="1:11" x14ac:dyDescent="0.3">
      <c r="A294" s="49" t="s">
        <v>172</v>
      </c>
      <c r="B294" t="s">
        <v>86</v>
      </c>
      <c r="C294" t="s">
        <v>33</v>
      </c>
      <c r="D294" t="s">
        <v>30</v>
      </c>
      <c r="E294" t="s">
        <v>31</v>
      </c>
      <c r="F294">
        <v>9700</v>
      </c>
      <c r="G294">
        <v>8040</v>
      </c>
      <c r="H294">
        <v>1660</v>
      </c>
      <c r="I294" t="s">
        <v>12</v>
      </c>
      <c r="J294" s="33" t="s">
        <v>29</v>
      </c>
      <c r="K294" t="str">
        <f t="shared" si="4"/>
        <v>06.05.2024</v>
      </c>
    </row>
    <row r="295" spans="1:11" x14ac:dyDescent="0.3">
      <c r="A295" s="49" t="s">
        <v>172</v>
      </c>
      <c r="B295" t="s">
        <v>94</v>
      </c>
      <c r="C295" t="s">
        <v>33</v>
      </c>
      <c r="D295" t="s">
        <v>30</v>
      </c>
      <c r="E295" t="s">
        <v>31</v>
      </c>
      <c r="F295">
        <v>9600</v>
      </c>
      <c r="G295">
        <v>7600</v>
      </c>
      <c r="H295">
        <v>2000</v>
      </c>
      <c r="I295" t="s">
        <v>12</v>
      </c>
      <c r="J295" s="33" t="s">
        <v>29</v>
      </c>
      <c r="K295" t="str">
        <f t="shared" si="4"/>
        <v>06.05.2024</v>
      </c>
    </row>
    <row r="296" spans="1:11" x14ac:dyDescent="0.3">
      <c r="A296" s="49" t="s">
        <v>172</v>
      </c>
      <c r="B296" t="s">
        <v>78</v>
      </c>
      <c r="C296" t="s">
        <v>33</v>
      </c>
      <c r="D296" t="s">
        <v>30</v>
      </c>
      <c r="E296" t="s">
        <v>31</v>
      </c>
      <c r="F296">
        <v>7060</v>
      </c>
      <c r="G296">
        <v>5620</v>
      </c>
      <c r="H296">
        <v>1440</v>
      </c>
      <c r="I296" t="s">
        <v>12</v>
      </c>
      <c r="J296" s="33" t="s">
        <v>29</v>
      </c>
      <c r="K296" t="str">
        <f t="shared" si="4"/>
        <v>06.05.2024</v>
      </c>
    </row>
    <row r="297" spans="1:11" x14ac:dyDescent="0.3">
      <c r="A297" s="49" t="s">
        <v>172</v>
      </c>
      <c r="B297" t="s">
        <v>87</v>
      </c>
      <c r="C297" t="s">
        <v>33</v>
      </c>
      <c r="D297" t="s">
        <v>30</v>
      </c>
      <c r="E297" t="s">
        <v>31</v>
      </c>
      <c r="F297">
        <v>6120</v>
      </c>
      <c r="G297">
        <v>5540</v>
      </c>
      <c r="H297">
        <v>580</v>
      </c>
      <c r="I297" t="s">
        <v>12</v>
      </c>
      <c r="J297" s="33" t="s">
        <v>29</v>
      </c>
      <c r="K297" t="str">
        <f t="shared" si="4"/>
        <v>06.05.2024</v>
      </c>
    </row>
    <row r="298" spans="1:11" x14ac:dyDescent="0.3">
      <c r="A298" s="49" t="s">
        <v>172</v>
      </c>
      <c r="B298" t="s">
        <v>154</v>
      </c>
      <c r="C298" t="s">
        <v>33</v>
      </c>
      <c r="D298" t="s">
        <v>30</v>
      </c>
      <c r="E298" t="s">
        <v>31</v>
      </c>
      <c r="F298">
        <v>20400</v>
      </c>
      <c r="G298">
        <v>15900</v>
      </c>
      <c r="H298">
        <v>4500</v>
      </c>
      <c r="I298" t="s">
        <v>12</v>
      </c>
      <c r="J298" s="33" t="s">
        <v>29</v>
      </c>
      <c r="K298" t="str">
        <f t="shared" si="4"/>
        <v>06.05.2024</v>
      </c>
    </row>
    <row r="299" spans="1:11" x14ac:dyDescent="0.3">
      <c r="A299" s="49" t="s">
        <v>172</v>
      </c>
      <c r="B299" t="s">
        <v>165</v>
      </c>
      <c r="C299" t="s">
        <v>33</v>
      </c>
      <c r="D299" t="s">
        <v>30</v>
      </c>
      <c r="E299" t="s">
        <v>31</v>
      </c>
      <c r="F299">
        <v>12860</v>
      </c>
      <c r="G299">
        <v>8660</v>
      </c>
      <c r="H299">
        <v>4200</v>
      </c>
      <c r="I299" t="s">
        <v>12</v>
      </c>
      <c r="J299" s="33" t="s">
        <v>29</v>
      </c>
      <c r="K299" t="str">
        <f t="shared" si="4"/>
        <v>06.05.2024</v>
      </c>
    </row>
    <row r="300" spans="1:11" x14ac:dyDescent="0.3">
      <c r="A300" s="49" t="s">
        <v>172</v>
      </c>
      <c r="B300" t="s">
        <v>106</v>
      </c>
      <c r="C300" t="s">
        <v>33</v>
      </c>
      <c r="D300" t="s">
        <v>30</v>
      </c>
      <c r="E300" t="s">
        <v>31</v>
      </c>
      <c r="F300">
        <v>15420</v>
      </c>
      <c r="G300">
        <v>11360</v>
      </c>
      <c r="H300">
        <v>4060</v>
      </c>
      <c r="I300" t="s">
        <v>12</v>
      </c>
      <c r="J300" s="33" t="s">
        <v>29</v>
      </c>
      <c r="K300" t="str">
        <f t="shared" si="4"/>
        <v>06.05.2024</v>
      </c>
    </row>
    <row r="301" spans="1:11" x14ac:dyDescent="0.3">
      <c r="A301" s="49" t="s">
        <v>172</v>
      </c>
      <c r="B301" t="s">
        <v>104</v>
      </c>
      <c r="C301" t="s">
        <v>33</v>
      </c>
      <c r="D301" t="s">
        <v>30</v>
      </c>
      <c r="E301" t="s">
        <v>31</v>
      </c>
      <c r="F301">
        <v>8560</v>
      </c>
      <c r="G301">
        <v>6460</v>
      </c>
      <c r="H301">
        <v>2100</v>
      </c>
      <c r="I301" t="s">
        <v>12</v>
      </c>
      <c r="J301" s="33" t="s">
        <v>29</v>
      </c>
      <c r="K301" t="str">
        <f t="shared" si="4"/>
        <v>06.05.2024</v>
      </c>
    </row>
    <row r="302" spans="1:11" x14ac:dyDescent="0.3">
      <c r="A302" s="49" t="s">
        <v>172</v>
      </c>
      <c r="B302" t="s">
        <v>98</v>
      </c>
      <c r="C302" t="s">
        <v>29</v>
      </c>
      <c r="D302" t="s">
        <v>30</v>
      </c>
      <c r="E302" t="s">
        <v>31</v>
      </c>
      <c r="F302">
        <v>4260</v>
      </c>
      <c r="G302">
        <v>2780</v>
      </c>
      <c r="H302">
        <v>1480</v>
      </c>
      <c r="I302" t="s">
        <v>32</v>
      </c>
      <c r="J302" s="33" t="s">
        <v>36</v>
      </c>
      <c r="K302" t="str">
        <f t="shared" si="4"/>
        <v>06.05.2024</v>
      </c>
    </row>
    <row r="303" spans="1:11" x14ac:dyDescent="0.3">
      <c r="A303" s="49" t="s">
        <v>172</v>
      </c>
      <c r="B303" t="s">
        <v>78</v>
      </c>
      <c r="C303" t="s">
        <v>33</v>
      </c>
      <c r="D303" t="s">
        <v>30</v>
      </c>
      <c r="E303" t="s">
        <v>31</v>
      </c>
      <c r="F303">
        <v>6640</v>
      </c>
      <c r="G303">
        <v>5560</v>
      </c>
      <c r="H303">
        <v>1080</v>
      </c>
      <c r="I303" t="s">
        <v>12</v>
      </c>
      <c r="J303" s="33" t="s">
        <v>29</v>
      </c>
      <c r="K303" t="str">
        <f t="shared" si="4"/>
        <v>06.05.2024</v>
      </c>
    </row>
    <row r="304" spans="1:11" x14ac:dyDescent="0.3">
      <c r="A304" s="49" t="s">
        <v>172</v>
      </c>
      <c r="B304" t="s">
        <v>74</v>
      </c>
      <c r="C304" t="s">
        <v>33</v>
      </c>
      <c r="D304" t="s">
        <v>30</v>
      </c>
      <c r="E304" t="s">
        <v>31</v>
      </c>
      <c r="F304">
        <v>9100</v>
      </c>
      <c r="G304">
        <v>6900</v>
      </c>
      <c r="H304">
        <v>2200</v>
      </c>
      <c r="I304" t="s">
        <v>12</v>
      </c>
      <c r="J304" s="33" t="s">
        <v>29</v>
      </c>
      <c r="K304" t="str">
        <f t="shared" si="4"/>
        <v>06.05.2024</v>
      </c>
    </row>
    <row r="305" spans="1:11" x14ac:dyDescent="0.3">
      <c r="A305" s="49" t="s">
        <v>172</v>
      </c>
      <c r="B305" t="s">
        <v>125</v>
      </c>
      <c r="C305" t="s">
        <v>29</v>
      </c>
      <c r="D305" t="s">
        <v>30</v>
      </c>
      <c r="E305" t="s">
        <v>31</v>
      </c>
      <c r="F305">
        <v>5520</v>
      </c>
      <c r="G305">
        <v>4020</v>
      </c>
      <c r="H305">
        <v>1500</v>
      </c>
      <c r="I305" t="s">
        <v>32</v>
      </c>
      <c r="J305" s="33" t="s">
        <v>36</v>
      </c>
      <c r="K305" t="str">
        <f t="shared" si="4"/>
        <v>06.05.2024</v>
      </c>
    </row>
    <row r="306" spans="1:11" x14ac:dyDescent="0.3">
      <c r="A306" s="49" t="s">
        <v>172</v>
      </c>
      <c r="B306" t="s">
        <v>115</v>
      </c>
      <c r="C306" t="s">
        <v>29</v>
      </c>
      <c r="D306" t="s">
        <v>30</v>
      </c>
      <c r="E306" t="s">
        <v>31</v>
      </c>
      <c r="F306">
        <v>3740</v>
      </c>
      <c r="G306">
        <v>2560</v>
      </c>
      <c r="H306">
        <v>1180</v>
      </c>
      <c r="I306" t="s">
        <v>32</v>
      </c>
      <c r="J306" s="33" t="s">
        <v>36</v>
      </c>
      <c r="K306" t="str">
        <f t="shared" si="4"/>
        <v>06.05.2024</v>
      </c>
    </row>
    <row r="307" spans="1:11" x14ac:dyDescent="0.3">
      <c r="A307" s="49" t="s">
        <v>172</v>
      </c>
      <c r="B307" t="s">
        <v>87</v>
      </c>
      <c r="C307" t="s">
        <v>33</v>
      </c>
      <c r="D307" t="s">
        <v>30</v>
      </c>
      <c r="E307" t="s">
        <v>31</v>
      </c>
      <c r="F307">
        <v>7140</v>
      </c>
      <c r="G307">
        <v>5680</v>
      </c>
      <c r="H307">
        <v>1460</v>
      </c>
      <c r="I307" t="s">
        <v>12</v>
      </c>
      <c r="J307" s="33" t="s">
        <v>29</v>
      </c>
      <c r="K307" t="str">
        <f t="shared" si="4"/>
        <v>06.05.2024</v>
      </c>
    </row>
    <row r="308" spans="1:11" x14ac:dyDescent="0.3">
      <c r="A308" s="49" t="s">
        <v>172</v>
      </c>
      <c r="B308" t="s">
        <v>108</v>
      </c>
      <c r="C308" t="s">
        <v>29</v>
      </c>
      <c r="D308" t="s">
        <v>30</v>
      </c>
      <c r="E308" t="s">
        <v>31</v>
      </c>
      <c r="F308">
        <v>4800</v>
      </c>
      <c r="G308">
        <v>3040</v>
      </c>
      <c r="H308">
        <v>1760</v>
      </c>
      <c r="I308" t="s">
        <v>32</v>
      </c>
      <c r="J308" s="33" t="s">
        <v>36</v>
      </c>
      <c r="K308" t="str">
        <f t="shared" si="4"/>
        <v>06.05.2024</v>
      </c>
    </row>
    <row r="309" spans="1:11" x14ac:dyDescent="0.3">
      <c r="A309" s="49" t="s">
        <v>172</v>
      </c>
      <c r="B309" t="s">
        <v>94</v>
      </c>
      <c r="C309" t="s">
        <v>33</v>
      </c>
      <c r="D309" t="s">
        <v>30</v>
      </c>
      <c r="E309" t="s">
        <v>31</v>
      </c>
      <c r="F309">
        <v>8280</v>
      </c>
      <c r="G309">
        <v>7620</v>
      </c>
      <c r="H309">
        <v>660</v>
      </c>
      <c r="I309" t="s">
        <v>12</v>
      </c>
      <c r="J309" s="33" t="s">
        <v>29</v>
      </c>
      <c r="K309" t="str">
        <f t="shared" si="4"/>
        <v>06.05.2024</v>
      </c>
    </row>
    <row r="310" spans="1:11" x14ac:dyDescent="0.3">
      <c r="A310" s="49" t="s">
        <v>172</v>
      </c>
      <c r="B310" t="s">
        <v>75</v>
      </c>
      <c r="C310" t="s">
        <v>33</v>
      </c>
      <c r="D310" t="s">
        <v>30</v>
      </c>
      <c r="E310" t="s">
        <v>31</v>
      </c>
      <c r="F310">
        <v>10160</v>
      </c>
      <c r="G310">
        <v>7160</v>
      </c>
      <c r="H310">
        <v>3000</v>
      </c>
      <c r="I310" t="s">
        <v>12</v>
      </c>
      <c r="J310" s="33" t="s">
        <v>29</v>
      </c>
      <c r="K310" t="str">
        <f t="shared" si="4"/>
        <v>06.05.2024</v>
      </c>
    </row>
    <row r="311" spans="1:11" x14ac:dyDescent="0.3">
      <c r="A311" s="49" t="s">
        <v>172</v>
      </c>
      <c r="B311" t="s">
        <v>80</v>
      </c>
      <c r="C311" t="s">
        <v>29</v>
      </c>
      <c r="D311" t="s">
        <v>30</v>
      </c>
      <c r="E311" t="s">
        <v>31</v>
      </c>
      <c r="F311">
        <v>3920</v>
      </c>
      <c r="G311">
        <v>2700</v>
      </c>
      <c r="H311">
        <v>1220</v>
      </c>
      <c r="I311" t="s">
        <v>32</v>
      </c>
      <c r="J311" s="33" t="s">
        <v>36</v>
      </c>
      <c r="K311" t="str">
        <f t="shared" si="4"/>
        <v>06.05.2024</v>
      </c>
    </row>
    <row r="312" spans="1:11" x14ac:dyDescent="0.3">
      <c r="A312" s="49" t="s">
        <v>172</v>
      </c>
      <c r="B312" t="s">
        <v>166</v>
      </c>
      <c r="C312" t="s">
        <v>33</v>
      </c>
      <c r="D312" t="s">
        <v>30</v>
      </c>
      <c r="E312" t="s">
        <v>31</v>
      </c>
      <c r="F312">
        <v>22040</v>
      </c>
      <c r="G312">
        <v>13660</v>
      </c>
      <c r="H312">
        <v>8380</v>
      </c>
      <c r="I312" t="s">
        <v>12</v>
      </c>
      <c r="J312" s="33" t="s">
        <v>29</v>
      </c>
      <c r="K312" t="str">
        <f t="shared" si="4"/>
        <v>06.05.2024</v>
      </c>
    </row>
    <row r="313" spans="1:11" x14ac:dyDescent="0.3">
      <c r="A313" s="49" t="s">
        <v>172</v>
      </c>
      <c r="B313" t="s">
        <v>88</v>
      </c>
      <c r="C313" t="s">
        <v>29</v>
      </c>
      <c r="D313" t="s">
        <v>30</v>
      </c>
      <c r="E313" t="s">
        <v>31</v>
      </c>
      <c r="F313">
        <v>4700</v>
      </c>
      <c r="G313">
        <v>2720</v>
      </c>
      <c r="H313">
        <v>1980</v>
      </c>
      <c r="I313" t="s">
        <v>32</v>
      </c>
      <c r="J313" s="33" t="s">
        <v>36</v>
      </c>
      <c r="K313" t="str">
        <f t="shared" si="4"/>
        <v>06.05.2024</v>
      </c>
    </row>
    <row r="314" spans="1:11" x14ac:dyDescent="0.3">
      <c r="A314" s="49" t="s">
        <v>172</v>
      </c>
      <c r="B314" t="s">
        <v>85</v>
      </c>
      <c r="C314" t="s">
        <v>33</v>
      </c>
      <c r="D314" t="s">
        <v>30</v>
      </c>
      <c r="E314" t="s">
        <v>31</v>
      </c>
      <c r="F314">
        <v>13200</v>
      </c>
      <c r="G314">
        <v>8260</v>
      </c>
      <c r="H314">
        <v>4940</v>
      </c>
      <c r="I314" t="s">
        <v>12</v>
      </c>
      <c r="J314" s="33" t="s">
        <v>29</v>
      </c>
      <c r="K314" t="str">
        <f t="shared" si="4"/>
        <v>06.05.2024</v>
      </c>
    </row>
    <row r="315" spans="1:11" x14ac:dyDescent="0.3">
      <c r="A315" s="49" t="s">
        <v>172</v>
      </c>
      <c r="B315" t="s">
        <v>79</v>
      </c>
      <c r="C315" t="s">
        <v>29</v>
      </c>
      <c r="D315" t="s">
        <v>30</v>
      </c>
      <c r="E315" t="s">
        <v>31</v>
      </c>
      <c r="F315">
        <v>4740</v>
      </c>
      <c r="G315">
        <v>3140</v>
      </c>
      <c r="H315">
        <v>1600</v>
      </c>
      <c r="I315" t="s">
        <v>32</v>
      </c>
      <c r="J315" s="33" t="s">
        <v>36</v>
      </c>
      <c r="K315" t="str">
        <f t="shared" si="4"/>
        <v>06.05.2024</v>
      </c>
    </row>
    <row r="316" spans="1:11" x14ac:dyDescent="0.3">
      <c r="A316" s="49" t="s">
        <v>172</v>
      </c>
      <c r="B316" t="s">
        <v>165</v>
      </c>
      <c r="C316" t="s">
        <v>33</v>
      </c>
      <c r="D316" t="s">
        <v>30</v>
      </c>
      <c r="E316" t="s">
        <v>31</v>
      </c>
      <c r="F316">
        <v>12100</v>
      </c>
      <c r="G316">
        <v>8660</v>
      </c>
      <c r="H316">
        <v>3440</v>
      </c>
      <c r="I316" t="s">
        <v>12</v>
      </c>
      <c r="J316" s="33" t="s">
        <v>29</v>
      </c>
      <c r="K316" t="str">
        <f t="shared" si="4"/>
        <v>06.05.2024</v>
      </c>
    </row>
    <row r="317" spans="1:11" x14ac:dyDescent="0.3">
      <c r="A317" s="49" t="s">
        <v>172</v>
      </c>
      <c r="B317" t="s">
        <v>167</v>
      </c>
      <c r="C317" t="s">
        <v>33</v>
      </c>
      <c r="D317" t="s">
        <v>30</v>
      </c>
      <c r="E317" t="s">
        <v>31</v>
      </c>
      <c r="F317">
        <v>17480</v>
      </c>
      <c r="G317">
        <v>13980</v>
      </c>
      <c r="H317">
        <v>3500</v>
      </c>
      <c r="I317" t="s">
        <v>12</v>
      </c>
      <c r="J317" s="33" t="s">
        <v>29</v>
      </c>
      <c r="K317" t="str">
        <f t="shared" si="4"/>
        <v>06.05.2024</v>
      </c>
    </row>
    <row r="318" spans="1:11" x14ac:dyDescent="0.3">
      <c r="A318" s="49" t="s">
        <v>172</v>
      </c>
      <c r="B318" t="s">
        <v>70</v>
      </c>
      <c r="C318" t="s">
        <v>29</v>
      </c>
      <c r="D318" t="s">
        <v>30</v>
      </c>
      <c r="E318" t="s">
        <v>31</v>
      </c>
      <c r="F318">
        <v>4320</v>
      </c>
      <c r="G318">
        <v>2560</v>
      </c>
      <c r="H318">
        <v>1760</v>
      </c>
      <c r="I318" t="s">
        <v>32</v>
      </c>
      <c r="J318" s="33" t="s">
        <v>36</v>
      </c>
      <c r="K318" t="str">
        <f t="shared" si="4"/>
        <v>06.05.2024</v>
      </c>
    </row>
    <row r="319" spans="1:11" x14ac:dyDescent="0.3">
      <c r="A319" s="49" t="s">
        <v>172</v>
      </c>
      <c r="B319" t="s">
        <v>127</v>
      </c>
      <c r="C319" t="s">
        <v>29</v>
      </c>
      <c r="D319" t="s">
        <v>30</v>
      </c>
      <c r="E319" t="s">
        <v>31</v>
      </c>
      <c r="F319">
        <v>3960</v>
      </c>
      <c r="G319">
        <v>2920</v>
      </c>
      <c r="H319">
        <v>1040</v>
      </c>
      <c r="I319" t="s">
        <v>32</v>
      </c>
      <c r="J319" s="33" t="s">
        <v>36</v>
      </c>
      <c r="K319" t="str">
        <f t="shared" si="4"/>
        <v>06.05.2024</v>
      </c>
    </row>
    <row r="320" spans="1:11" x14ac:dyDescent="0.3">
      <c r="A320" s="49" t="s">
        <v>172</v>
      </c>
      <c r="B320" t="s">
        <v>106</v>
      </c>
      <c r="C320" t="s">
        <v>33</v>
      </c>
      <c r="D320" t="s">
        <v>30</v>
      </c>
      <c r="E320" t="s">
        <v>31</v>
      </c>
      <c r="F320">
        <v>15340</v>
      </c>
      <c r="G320">
        <v>11440</v>
      </c>
      <c r="H320">
        <v>3900</v>
      </c>
      <c r="I320" t="s">
        <v>12</v>
      </c>
      <c r="J320" s="33" t="s">
        <v>29</v>
      </c>
      <c r="K320" t="str">
        <f t="shared" si="4"/>
        <v>06.05.2024</v>
      </c>
    </row>
    <row r="321" spans="1:11" x14ac:dyDescent="0.3">
      <c r="A321" s="49" t="s">
        <v>172</v>
      </c>
      <c r="B321" t="s">
        <v>168</v>
      </c>
      <c r="C321" t="s">
        <v>29</v>
      </c>
      <c r="D321" t="s">
        <v>30</v>
      </c>
      <c r="E321" t="s">
        <v>31</v>
      </c>
      <c r="F321">
        <v>3060</v>
      </c>
      <c r="G321">
        <v>2060</v>
      </c>
      <c r="H321">
        <v>1000</v>
      </c>
      <c r="I321" t="s">
        <v>12</v>
      </c>
      <c r="J321" s="33" t="s">
        <v>169</v>
      </c>
      <c r="K321" t="str">
        <f t="shared" si="4"/>
        <v>06.05.2024</v>
      </c>
    </row>
    <row r="322" spans="1:11" x14ac:dyDescent="0.3">
      <c r="A322" s="49" t="s">
        <v>172</v>
      </c>
      <c r="B322" t="s">
        <v>72</v>
      </c>
      <c r="C322" t="s">
        <v>29</v>
      </c>
      <c r="D322" t="s">
        <v>30</v>
      </c>
      <c r="E322" t="s">
        <v>31</v>
      </c>
      <c r="F322">
        <v>3860</v>
      </c>
      <c r="G322">
        <v>2860</v>
      </c>
      <c r="H322">
        <v>1000</v>
      </c>
      <c r="I322" t="s">
        <v>32</v>
      </c>
      <c r="J322" s="33" t="s">
        <v>36</v>
      </c>
      <c r="K322" t="str">
        <f t="shared" si="4"/>
        <v>06.05.2024</v>
      </c>
    </row>
    <row r="323" spans="1:11" x14ac:dyDescent="0.3">
      <c r="A323" s="49" t="s">
        <v>172</v>
      </c>
      <c r="B323" t="s">
        <v>71</v>
      </c>
      <c r="C323" t="s">
        <v>33</v>
      </c>
      <c r="D323" t="s">
        <v>30</v>
      </c>
      <c r="E323" t="s">
        <v>31</v>
      </c>
      <c r="F323">
        <v>20900</v>
      </c>
      <c r="G323">
        <v>15600</v>
      </c>
      <c r="H323">
        <v>5300</v>
      </c>
      <c r="I323" t="s">
        <v>12</v>
      </c>
      <c r="J323" s="33" t="s">
        <v>29</v>
      </c>
      <c r="K323" t="str">
        <f t="shared" ref="K323:K386" si="5">LEFT(A323,10)</f>
        <v>06.05.2024</v>
      </c>
    </row>
    <row r="324" spans="1:11" x14ac:dyDescent="0.3">
      <c r="A324" s="49" t="s">
        <v>172</v>
      </c>
      <c r="B324" t="s">
        <v>87</v>
      </c>
      <c r="C324" t="s">
        <v>33</v>
      </c>
      <c r="D324" t="s">
        <v>30</v>
      </c>
      <c r="E324" t="s">
        <v>31</v>
      </c>
      <c r="F324">
        <v>7200</v>
      </c>
      <c r="G324">
        <v>5520</v>
      </c>
      <c r="H324">
        <v>1680</v>
      </c>
      <c r="I324" t="s">
        <v>12</v>
      </c>
      <c r="J324" s="33" t="s">
        <v>29</v>
      </c>
      <c r="K324" t="str">
        <f t="shared" si="5"/>
        <v>06.05.2024</v>
      </c>
    </row>
    <row r="325" spans="1:11" x14ac:dyDescent="0.3">
      <c r="A325" s="49" t="s">
        <v>172</v>
      </c>
      <c r="B325" t="s">
        <v>104</v>
      </c>
      <c r="C325" t="s">
        <v>33</v>
      </c>
      <c r="D325" t="s">
        <v>30</v>
      </c>
      <c r="E325" t="s">
        <v>31</v>
      </c>
      <c r="F325">
        <v>8860</v>
      </c>
      <c r="G325">
        <v>6440</v>
      </c>
      <c r="H325">
        <v>2420</v>
      </c>
      <c r="I325" t="s">
        <v>12</v>
      </c>
      <c r="J325" s="33" t="s">
        <v>29</v>
      </c>
      <c r="K325" t="str">
        <f t="shared" si="5"/>
        <v>06.05.2024</v>
      </c>
    </row>
    <row r="326" spans="1:11" x14ac:dyDescent="0.3">
      <c r="A326" s="49" t="s">
        <v>172</v>
      </c>
      <c r="B326" t="s">
        <v>74</v>
      </c>
      <c r="C326" t="s">
        <v>33</v>
      </c>
      <c r="D326" t="s">
        <v>30</v>
      </c>
      <c r="E326" t="s">
        <v>31</v>
      </c>
      <c r="F326">
        <v>7620</v>
      </c>
      <c r="G326">
        <v>6900</v>
      </c>
      <c r="H326">
        <v>720</v>
      </c>
      <c r="I326" t="s">
        <v>12</v>
      </c>
      <c r="J326" s="33" t="s">
        <v>29</v>
      </c>
      <c r="K326" t="str">
        <f t="shared" si="5"/>
        <v>06.05.2024</v>
      </c>
    </row>
    <row r="327" spans="1:11" x14ac:dyDescent="0.3">
      <c r="A327" s="49" t="s">
        <v>172</v>
      </c>
      <c r="B327" t="s">
        <v>129</v>
      </c>
      <c r="C327" t="s">
        <v>33</v>
      </c>
      <c r="D327" t="s">
        <v>30</v>
      </c>
      <c r="E327" t="s">
        <v>31</v>
      </c>
      <c r="F327">
        <v>25480</v>
      </c>
      <c r="G327">
        <v>15540</v>
      </c>
      <c r="H327">
        <v>9940</v>
      </c>
      <c r="I327" t="s">
        <v>12</v>
      </c>
      <c r="J327" s="33" t="s">
        <v>29</v>
      </c>
      <c r="K327" t="str">
        <f t="shared" si="5"/>
        <v>06.05.2024</v>
      </c>
    </row>
    <row r="328" spans="1:11" x14ac:dyDescent="0.3">
      <c r="A328" s="49" t="s">
        <v>172</v>
      </c>
      <c r="B328" t="s">
        <v>102</v>
      </c>
      <c r="C328" t="s">
        <v>33</v>
      </c>
      <c r="D328" t="s">
        <v>30</v>
      </c>
      <c r="E328" t="s">
        <v>31</v>
      </c>
      <c r="F328">
        <v>11400</v>
      </c>
      <c r="G328">
        <v>8620</v>
      </c>
      <c r="H328">
        <v>2780</v>
      </c>
      <c r="I328" t="s">
        <v>12</v>
      </c>
      <c r="J328" s="33" t="s">
        <v>29</v>
      </c>
      <c r="K328" t="str">
        <f t="shared" si="5"/>
        <v>06.05.2024</v>
      </c>
    </row>
    <row r="329" spans="1:11" x14ac:dyDescent="0.3">
      <c r="A329" s="49" t="s">
        <v>172</v>
      </c>
      <c r="B329" t="s">
        <v>86</v>
      </c>
      <c r="C329" t="s">
        <v>33</v>
      </c>
      <c r="D329" t="s">
        <v>30</v>
      </c>
      <c r="E329" t="s">
        <v>31</v>
      </c>
      <c r="F329">
        <v>10380</v>
      </c>
      <c r="G329">
        <v>8020</v>
      </c>
      <c r="H329">
        <v>2360</v>
      </c>
      <c r="I329" t="s">
        <v>12</v>
      </c>
      <c r="J329" s="33" t="s">
        <v>29</v>
      </c>
      <c r="K329" t="str">
        <f t="shared" si="5"/>
        <v>06.05.2024</v>
      </c>
    </row>
    <row r="330" spans="1:11" x14ac:dyDescent="0.3">
      <c r="A330" s="49" t="s">
        <v>172</v>
      </c>
      <c r="B330" t="s">
        <v>167</v>
      </c>
      <c r="C330" t="s">
        <v>33</v>
      </c>
      <c r="D330" t="s">
        <v>30</v>
      </c>
      <c r="E330" t="s">
        <v>31</v>
      </c>
      <c r="F330">
        <v>17140</v>
      </c>
      <c r="G330">
        <v>14180</v>
      </c>
      <c r="H330">
        <v>2960</v>
      </c>
      <c r="I330" t="s">
        <v>12</v>
      </c>
      <c r="J330" s="33" t="s">
        <v>29</v>
      </c>
      <c r="K330" t="str">
        <f t="shared" si="5"/>
        <v>06.05.2024</v>
      </c>
    </row>
    <row r="331" spans="1:11" x14ac:dyDescent="0.3">
      <c r="A331" s="49" t="s">
        <v>172</v>
      </c>
      <c r="B331" t="s">
        <v>166</v>
      </c>
      <c r="C331" t="s">
        <v>33</v>
      </c>
      <c r="D331" t="s">
        <v>30</v>
      </c>
      <c r="E331" t="s">
        <v>31</v>
      </c>
      <c r="F331">
        <v>20260</v>
      </c>
      <c r="G331">
        <v>13660</v>
      </c>
      <c r="H331">
        <v>6600</v>
      </c>
      <c r="I331" t="s">
        <v>12</v>
      </c>
      <c r="J331" s="33" t="s">
        <v>29</v>
      </c>
      <c r="K331" t="str">
        <f t="shared" si="5"/>
        <v>06.05.2024</v>
      </c>
    </row>
    <row r="332" spans="1:11" x14ac:dyDescent="0.3">
      <c r="A332" s="49" t="s">
        <v>172</v>
      </c>
      <c r="B332" t="s">
        <v>170</v>
      </c>
      <c r="C332" t="s">
        <v>33</v>
      </c>
      <c r="D332" t="s">
        <v>30</v>
      </c>
      <c r="E332" t="s">
        <v>31</v>
      </c>
      <c r="F332">
        <v>13680</v>
      </c>
      <c r="G332">
        <v>11520</v>
      </c>
      <c r="H332">
        <v>2160</v>
      </c>
      <c r="I332" t="s">
        <v>12</v>
      </c>
      <c r="J332" s="33" t="s">
        <v>29</v>
      </c>
      <c r="K332" t="str">
        <f t="shared" si="5"/>
        <v>06.05.2024</v>
      </c>
    </row>
    <row r="333" spans="1:11" x14ac:dyDescent="0.3">
      <c r="A333" s="49" t="s">
        <v>172</v>
      </c>
      <c r="B333" t="s">
        <v>80</v>
      </c>
      <c r="C333" t="s">
        <v>29</v>
      </c>
      <c r="D333" t="s">
        <v>30</v>
      </c>
      <c r="E333" t="s">
        <v>31</v>
      </c>
      <c r="F333">
        <v>4160</v>
      </c>
      <c r="G333">
        <v>2700</v>
      </c>
      <c r="H333">
        <v>1460</v>
      </c>
      <c r="I333" t="s">
        <v>32</v>
      </c>
      <c r="J333" s="33" t="s">
        <v>36</v>
      </c>
      <c r="K333" t="str">
        <f t="shared" si="5"/>
        <v>06.05.2024</v>
      </c>
    </row>
    <row r="334" spans="1:11" x14ac:dyDescent="0.3">
      <c r="A334" s="49" t="s">
        <v>172</v>
      </c>
      <c r="B334" t="s">
        <v>108</v>
      </c>
      <c r="C334" t="s">
        <v>29</v>
      </c>
      <c r="D334" t="s">
        <v>30</v>
      </c>
      <c r="E334" t="s">
        <v>31</v>
      </c>
      <c r="F334">
        <v>4320</v>
      </c>
      <c r="G334">
        <v>2940</v>
      </c>
      <c r="H334">
        <v>1380</v>
      </c>
      <c r="I334" t="s">
        <v>32</v>
      </c>
      <c r="J334" s="33" t="s">
        <v>36</v>
      </c>
      <c r="K334" t="str">
        <f t="shared" si="5"/>
        <v>06.05.2024</v>
      </c>
    </row>
    <row r="335" spans="1:11" x14ac:dyDescent="0.3">
      <c r="A335" s="49" t="s">
        <v>172</v>
      </c>
      <c r="B335" t="s">
        <v>96</v>
      </c>
      <c r="C335" t="s">
        <v>33</v>
      </c>
      <c r="D335" t="s">
        <v>30</v>
      </c>
      <c r="E335" t="s">
        <v>31</v>
      </c>
      <c r="F335">
        <v>13020</v>
      </c>
      <c r="G335">
        <v>8160</v>
      </c>
      <c r="H335">
        <v>4860</v>
      </c>
      <c r="I335" t="s">
        <v>12</v>
      </c>
      <c r="J335" s="33" t="s">
        <v>29</v>
      </c>
      <c r="K335" t="str">
        <f t="shared" si="5"/>
        <v>06.05.2024</v>
      </c>
    </row>
    <row r="336" spans="1:11" x14ac:dyDescent="0.3">
      <c r="A336" s="49" t="s">
        <v>172</v>
      </c>
      <c r="B336" t="s">
        <v>100</v>
      </c>
      <c r="C336" t="s">
        <v>33</v>
      </c>
      <c r="D336" t="s">
        <v>30</v>
      </c>
      <c r="E336" t="s">
        <v>31</v>
      </c>
      <c r="F336">
        <v>23220</v>
      </c>
      <c r="G336">
        <v>13740</v>
      </c>
      <c r="H336">
        <v>9480</v>
      </c>
      <c r="I336" t="s">
        <v>12</v>
      </c>
      <c r="J336" s="33" t="s">
        <v>29</v>
      </c>
      <c r="K336" t="str">
        <f t="shared" si="5"/>
        <v>06.05.2024</v>
      </c>
    </row>
    <row r="337" spans="1:11" x14ac:dyDescent="0.3">
      <c r="A337" s="49" t="s">
        <v>172</v>
      </c>
      <c r="B337" t="s">
        <v>72</v>
      </c>
      <c r="C337" t="s">
        <v>29</v>
      </c>
      <c r="D337" t="s">
        <v>30</v>
      </c>
      <c r="E337" t="s">
        <v>31</v>
      </c>
      <c r="F337">
        <v>3900</v>
      </c>
      <c r="G337">
        <v>2840</v>
      </c>
      <c r="H337">
        <v>1060</v>
      </c>
      <c r="I337" t="s">
        <v>32</v>
      </c>
      <c r="J337" s="33" t="s">
        <v>36</v>
      </c>
      <c r="K337" t="str">
        <f t="shared" si="5"/>
        <v>06.05.2024</v>
      </c>
    </row>
    <row r="338" spans="1:11" x14ac:dyDescent="0.3">
      <c r="A338" s="49" t="s">
        <v>172</v>
      </c>
      <c r="B338" t="s">
        <v>89</v>
      </c>
      <c r="C338" t="s">
        <v>33</v>
      </c>
      <c r="D338" t="s">
        <v>30</v>
      </c>
      <c r="E338" t="s">
        <v>31</v>
      </c>
      <c r="F338">
        <v>16100</v>
      </c>
      <c r="G338">
        <v>11700</v>
      </c>
      <c r="H338">
        <v>4400</v>
      </c>
      <c r="I338" t="s">
        <v>12</v>
      </c>
      <c r="J338" s="33" t="s">
        <v>29</v>
      </c>
      <c r="K338" t="str">
        <f t="shared" si="5"/>
        <v>06.05.2024</v>
      </c>
    </row>
    <row r="339" spans="1:11" x14ac:dyDescent="0.3">
      <c r="A339" s="49" t="s">
        <v>172</v>
      </c>
      <c r="B339" t="s">
        <v>76</v>
      </c>
      <c r="C339" t="s">
        <v>29</v>
      </c>
      <c r="D339" t="s">
        <v>30</v>
      </c>
      <c r="E339" t="s">
        <v>31</v>
      </c>
      <c r="F339">
        <v>4420</v>
      </c>
      <c r="G339">
        <v>2660</v>
      </c>
      <c r="H339">
        <v>1760</v>
      </c>
      <c r="I339" t="s">
        <v>32</v>
      </c>
      <c r="J339" s="33" t="s">
        <v>36</v>
      </c>
      <c r="K339" t="str">
        <f t="shared" si="5"/>
        <v>06.05.2024</v>
      </c>
    </row>
    <row r="340" spans="1:11" x14ac:dyDescent="0.3">
      <c r="A340" s="49" t="s">
        <v>172</v>
      </c>
      <c r="B340" t="s">
        <v>70</v>
      </c>
      <c r="C340" t="s">
        <v>29</v>
      </c>
      <c r="D340" t="s">
        <v>30</v>
      </c>
      <c r="E340" t="s">
        <v>31</v>
      </c>
      <c r="F340">
        <v>4440</v>
      </c>
      <c r="G340">
        <v>2560</v>
      </c>
      <c r="H340">
        <v>1880</v>
      </c>
      <c r="I340" t="s">
        <v>32</v>
      </c>
      <c r="J340" s="33" t="s">
        <v>36</v>
      </c>
      <c r="K340" t="str">
        <f t="shared" si="5"/>
        <v>06.05.2024</v>
      </c>
    </row>
    <row r="341" spans="1:11" x14ac:dyDescent="0.3">
      <c r="A341" s="49" t="s">
        <v>172</v>
      </c>
      <c r="B341" t="s">
        <v>126</v>
      </c>
      <c r="C341" t="s">
        <v>33</v>
      </c>
      <c r="D341" t="s">
        <v>30</v>
      </c>
      <c r="E341" t="s">
        <v>31</v>
      </c>
      <c r="F341">
        <v>19320</v>
      </c>
      <c r="G341">
        <v>12080</v>
      </c>
      <c r="H341">
        <v>7240</v>
      </c>
      <c r="I341" t="s">
        <v>12</v>
      </c>
      <c r="J341" s="33" t="s">
        <v>29</v>
      </c>
      <c r="K341" t="str">
        <f t="shared" si="5"/>
        <v>06.05.2024</v>
      </c>
    </row>
    <row r="342" spans="1:11" x14ac:dyDescent="0.3">
      <c r="A342" s="49" t="s">
        <v>172</v>
      </c>
      <c r="B342" t="s">
        <v>171</v>
      </c>
      <c r="C342" t="s">
        <v>29</v>
      </c>
      <c r="D342" t="s">
        <v>30</v>
      </c>
      <c r="E342" t="s">
        <v>31</v>
      </c>
      <c r="F342">
        <v>13560</v>
      </c>
      <c r="G342">
        <v>9800</v>
      </c>
      <c r="H342">
        <v>3760</v>
      </c>
      <c r="I342" t="s">
        <v>12</v>
      </c>
      <c r="J342" s="33" t="s">
        <v>169</v>
      </c>
      <c r="K342" t="str">
        <f t="shared" si="5"/>
        <v>06.05.2024</v>
      </c>
    </row>
    <row r="343" spans="1:11" x14ac:dyDescent="0.3">
      <c r="A343" s="49" t="s">
        <v>172</v>
      </c>
      <c r="B343" t="s">
        <v>73</v>
      </c>
      <c r="C343" t="s">
        <v>29</v>
      </c>
      <c r="D343" t="s">
        <v>30</v>
      </c>
      <c r="E343" t="s">
        <v>31</v>
      </c>
      <c r="F343">
        <v>5080</v>
      </c>
      <c r="G343">
        <v>3660</v>
      </c>
      <c r="H343">
        <v>1420</v>
      </c>
      <c r="I343" t="s">
        <v>32</v>
      </c>
      <c r="J343" s="33" t="s">
        <v>36</v>
      </c>
      <c r="K343" t="str">
        <f t="shared" si="5"/>
        <v>06.05.2024</v>
      </c>
    </row>
    <row r="344" spans="1:11" x14ac:dyDescent="0.3">
      <c r="A344" s="49" t="s">
        <v>172</v>
      </c>
      <c r="B344" t="s">
        <v>84</v>
      </c>
      <c r="C344" t="s">
        <v>33</v>
      </c>
      <c r="D344" t="s">
        <v>30</v>
      </c>
      <c r="E344" t="s">
        <v>31</v>
      </c>
      <c r="F344">
        <v>21100</v>
      </c>
      <c r="G344">
        <v>13080</v>
      </c>
      <c r="H344">
        <v>8020</v>
      </c>
      <c r="I344" t="s">
        <v>12</v>
      </c>
      <c r="J344" s="33" t="s">
        <v>29</v>
      </c>
      <c r="K344" t="str">
        <f t="shared" si="5"/>
        <v>06.05.2024</v>
      </c>
    </row>
    <row r="345" spans="1:11" x14ac:dyDescent="0.3">
      <c r="A345" s="49" t="s">
        <v>172</v>
      </c>
      <c r="B345" t="s">
        <v>79</v>
      </c>
      <c r="C345" t="s">
        <v>29</v>
      </c>
      <c r="D345" t="s">
        <v>30</v>
      </c>
      <c r="E345" t="s">
        <v>31</v>
      </c>
      <c r="F345">
        <v>3840</v>
      </c>
      <c r="G345">
        <v>3140</v>
      </c>
      <c r="H345">
        <v>700</v>
      </c>
      <c r="I345" t="s">
        <v>32</v>
      </c>
      <c r="J345" s="33" t="s">
        <v>36</v>
      </c>
      <c r="K345" t="str">
        <f t="shared" si="5"/>
        <v>06.05.2024</v>
      </c>
    </row>
    <row r="346" spans="1:11" x14ac:dyDescent="0.3">
      <c r="A346" s="49" t="s">
        <v>172</v>
      </c>
      <c r="B346" t="s">
        <v>126</v>
      </c>
      <c r="C346" t="s">
        <v>33</v>
      </c>
      <c r="D346" t="s">
        <v>30</v>
      </c>
      <c r="E346" t="s">
        <v>31</v>
      </c>
      <c r="F346">
        <v>13840</v>
      </c>
      <c r="G346">
        <v>11980</v>
      </c>
      <c r="H346">
        <v>1860</v>
      </c>
      <c r="I346" t="s">
        <v>12</v>
      </c>
      <c r="J346" s="33" t="s">
        <v>29</v>
      </c>
      <c r="K346" t="str">
        <f t="shared" si="5"/>
        <v>06.05.2024</v>
      </c>
    </row>
    <row r="347" spans="1:11" x14ac:dyDescent="0.3">
      <c r="A347" s="49" t="s">
        <v>172</v>
      </c>
      <c r="B347" t="s">
        <v>81</v>
      </c>
      <c r="C347" t="s">
        <v>29</v>
      </c>
      <c r="D347" t="s">
        <v>30</v>
      </c>
      <c r="E347" t="s">
        <v>31</v>
      </c>
      <c r="F347">
        <v>4080</v>
      </c>
      <c r="G347">
        <v>2440</v>
      </c>
      <c r="H347">
        <v>1640</v>
      </c>
      <c r="I347" t="s">
        <v>32</v>
      </c>
      <c r="J347" s="33" t="s">
        <v>36</v>
      </c>
      <c r="K347" t="str">
        <f t="shared" si="5"/>
        <v>06.05.2024</v>
      </c>
    </row>
    <row r="348" spans="1:11" x14ac:dyDescent="0.3">
      <c r="A348" s="49" t="s">
        <v>172</v>
      </c>
      <c r="B348" t="s">
        <v>100</v>
      </c>
      <c r="C348" t="s">
        <v>33</v>
      </c>
      <c r="D348" t="s">
        <v>30</v>
      </c>
      <c r="E348" t="s">
        <v>31</v>
      </c>
      <c r="F348">
        <v>16740</v>
      </c>
      <c r="G348">
        <v>13640</v>
      </c>
      <c r="H348">
        <v>3100</v>
      </c>
      <c r="I348" t="s">
        <v>12</v>
      </c>
      <c r="J348" s="33" t="s">
        <v>29</v>
      </c>
      <c r="K348" t="str">
        <f t="shared" si="5"/>
        <v>06.05.2024</v>
      </c>
    </row>
    <row r="349" spans="1:11" x14ac:dyDescent="0.3">
      <c r="A349" s="49" t="s">
        <v>172</v>
      </c>
      <c r="B349" t="s">
        <v>95</v>
      </c>
      <c r="C349" t="s">
        <v>29</v>
      </c>
      <c r="D349" t="s">
        <v>30</v>
      </c>
      <c r="E349" t="s">
        <v>31</v>
      </c>
      <c r="F349">
        <v>4600</v>
      </c>
      <c r="G349">
        <v>3180</v>
      </c>
      <c r="H349">
        <v>1420</v>
      </c>
      <c r="I349" t="s">
        <v>32</v>
      </c>
      <c r="J349" s="33" t="s">
        <v>36</v>
      </c>
      <c r="K349" t="str">
        <f t="shared" si="5"/>
        <v>06.05.2024</v>
      </c>
    </row>
    <row r="350" spans="1:11" x14ac:dyDescent="0.3">
      <c r="A350" s="49" t="s">
        <v>172</v>
      </c>
      <c r="B350" t="s">
        <v>80</v>
      </c>
      <c r="C350" t="s">
        <v>29</v>
      </c>
      <c r="D350" t="s">
        <v>30</v>
      </c>
      <c r="E350" t="s">
        <v>31</v>
      </c>
      <c r="F350">
        <v>3620</v>
      </c>
      <c r="G350">
        <v>2720</v>
      </c>
      <c r="H350">
        <v>900</v>
      </c>
      <c r="I350" t="s">
        <v>32</v>
      </c>
      <c r="J350" s="33" t="s">
        <v>36</v>
      </c>
      <c r="K350" t="str">
        <f t="shared" si="5"/>
        <v>06.05.2024</v>
      </c>
    </row>
    <row r="351" spans="1:11" x14ac:dyDescent="0.3">
      <c r="A351" s="49" t="s">
        <v>172</v>
      </c>
      <c r="B351" t="s">
        <v>82</v>
      </c>
      <c r="C351" t="s">
        <v>29</v>
      </c>
      <c r="D351" t="s">
        <v>30</v>
      </c>
      <c r="E351" t="s">
        <v>31</v>
      </c>
      <c r="F351">
        <v>4860</v>
      </c>
      <c r="G351">
        <v>3120</v>
      </c>
      <c r="H351">
        <v>1740</v>
      </c>
      <c r="I351" t="s">
        <v>32</v>
      </c>
      <c r="J351" s="33" t="s">
        <v>36</v>
      </c>
      <c r="K351" t="str">
        <f t="shared" si="5"/>
        <v>06.05.2024</v>
      </c>
    </row>
    <row r="352" spans="1:11" x14ac:dyDescent="0.3">
      <c r="A352" s="49" t="s">
        <v>172</v>
      </c>
      <c r="B352" t="s">
        <v>98</v>
      </c>
      <c r="C352" t="s">
        <v>29</v>
      </c>
      <c r="D352" t="s">
        <v>30</v>
      </c>
      <c r="E352" t="s">
        <v>31</v>
      </c>
      <c r="F352">
        <v>4020</v>
      </c>
      <c r="G352">
        <v>2700</v>
      </c>
      <c r="H352">
        <v>1320</v>
      </c>
      <c r="I352" t="s">
        <v>32</v>
      </c>
      <c r="J352" s="33" t="s">
        <v>36</v>
      </c>
      <c r="K352" t="str">
        <f t="shared" si="5"/>
        <v>06.05.2024</v>
      </c>
    </row>
    <row r="353" spans="1:11" x14ac:dyDescent="0.3">
      <c r="A353" s="49" t="s">
        <v>172</v>
      </c>
      <c r="B353" t="s">
        <v>125</v>
      </c>
      <c r="C353" t="s">
        <v>29</v>
      </c>
      <c r="D353" t="s">
        <v>30</v>
      </c>
      <c r="E353" t="s">
        <v>31</v>
      </c>
      <c r="F353">
        <v>4880</v>
      </c>
      <c r="G353">
        <v>4020</v>
      </c>
      <c r="H353">
        <v>860</v>
      </c>
      <c r="I353" t="s">
        <v>32</v>
      </c>
      <c r="J353" s="33" t="s">
        <v>36</v>
      </c>
      <c r="K353" t="str">
        <f t="shared" si="5"/>
        <v>06.05.2024</v>
      </c>
    </row>
    <row r="354" spans="1:11" x14ac:dyDescent="0.3">
      <c r="A354" s="49" t="s">
        <v>172</v>
      </c>
      <c r="B354" t="s">
        <v>108</v>
      </c>
      <c r="C354" t="s">
        <v>29</v>
      </c>
      <c r="D354" t="s">
        <v>30</v>
      </c>
      <c r="E354" t="s">
        <v>31</v>
      </c>
      <c r="F354">
        <v>4260</v>
      </c>
      <c r="G354">
        <v>2940</v>
      </c>
      <c r="H354">
        <v>1320</v>
      </c>
      <c r="I354" t="s">
        <v>32</v>
      </c>
      <c r="J354" s="33" t="s">
        <v>36</v>
      </c>
      <c r="K354" t="str">
        <f t="shared" si="5"/>
        <v>06.05.2024</v>
      </c>
    </row>
    <row r="355" spans="1:11" x14ac:dyDescent="0.3">
      <c r="A355" s="49" t="s">
        <v>172</v>
      </c>
      <c r="B355" t="s">
        <v>88</v>
      </c>
      <c r="C355" t="s">
        <v>29</v>
      </c>
      <c r="D355" t="s">
        <v>30</v>
      </c>
      <c r="E355" t="s">
        <v>31</v>
      </c>
      <c r="F355">
        <v>3920</v>
      </c>
      <c r="G355">
        <v>2740</v>
      </c>
      <c r="H355">
        <v>1180</v>
      </c>
      <c r="I355" t="s">
        <v>32</v>
      </c>
      <c r="J355" s="33" t="s">
        <v>36</v>
      </c>
      <c r="K355" t="str">
        <f t="shared" si="5"/>
        <v>06.05.2024</v>
      </c>
    </row>
    <row r="356" spans="1:11" x14ac:dyDescent="0.3">
      <c r="A356" s="49" t="s">
        <v>172</v>
      </c>
      <c r="B356" t="s">
        <v>127</v>
      </c>
      <c r="C356" t="s">
        <v>29</v>
      </c>
      <c r="D356" t="s">
        <v>30</v>
      </c>
      <c r="E356" t="s">
        <v>31</v>
      </c>
      <c r="F356">
        <v>4000</v>
      </c>
      <c r="G356">
        <v>2780</v>
      </c>
      <c r="H356">
        <v>1220</v>
      </c>
      <c r="I356" t="s">
        <v>32</v>
      </c>
      <c r="J356" s="33" t="s">
        <v>36</v>
      </c>
      <c r="K356" t="str">
        <f t="shared" si="5"/>
        <v>06.05.2024</v>
      </c>
    </row>
    <row r="357" spans="1:11" x14ac:dyDescent="0.3">
      <c r="A357" s="49" t="s">
        <v>179</v>
      </c>
      <c r="B357" t="s">
        <v>76</v>
      </c>
      <c r="C357" t="s">
        <v>29</v>
      </c>
      <c r="D357" t="s">
        <v>30</v>
      </c>
      <c r="E357" t="s">
        <v>31</v>
      </c>
      <c r="F357">
        <v>3800</v>
      </c>
      <c r="G357">
        <v>2640</v>
      </c>
      <c r="H357">
        <v>1160</v>
      </c>
      <c r="I357" t="s">
        <v>32</v>
      </c>
      <c r="J357" s="33" t="s">
        <v>36</v>
      </c>
      <c r="K357" t="str">
        <f t="shared" si="5"/>
        <v>07.05.2024</v>
      </c>
    </row>
    <row r="358" spans="1:11" x14ac:dyDescent="0.3">
      <c r="A358" s="49" t="s">
        <v>179</v>
      </c>
      <c r="B358" t="s">
        <v>80</v>
      </c>
      <c r="C358" t="s">
        <v>29</v>
      </c>
      <c r="D358" t="s">
        <v>30</v>
      </c>
      <c r="E358" t="s">
        <v>31</v>
      </c>
      <c r="F358">
        <v>3340</v>
      </c>
      <c r="G358">
        <v>2720</v>
      </c>
      <c r="H358">
        <v>620</v>
      </c>
      <c r="I358" t="s">
        <v>32</v>
      </c>
      <c r="J358" s="33" t="s">
        <v>36</v>
      </c>
      <c r="K358" t="str">
        <f t="shared" si="5"/>
        <v>07.05.2024</v>
      </c>
    </row>
    <row r="359" spans="1:11" x14ac:dyDescent="0.3">
      <c r="A359" s="49" t="s">
        <v>179</v>
      </c>
      <c r="B359" t="s">
        <v>79</v>
      </c>
      <c r="C359" t="s">
        <v>29</v>
      </c>
      <c r="D359" t="s">
        <v>30</v>
      </c>
      <c r="E359" t="s">
        <v>31</v>
      </c>
      <c r="F359">
        <v>3920</v>
      </c>
      <c r="G359">
        <v>3120</v>
      </c>
      <c r="H359">
        <v>800</v>
      </c>
      <c r="I359" t="s">
        <v>32</v>
      </c>
      <c r="J359" s="33" t="s">
        <v>36</v>
      </c>
      <c r="K359" t="str">
        <f t="shared" si="5"/>
        <v>07.05.2024</v>
      </c>
    </row>
    <row r="360" spans="1:11" x14ac:dyDescent="0.3">
      <c r="A360" s="49" t="s">
        <v>179</v>
      </c>
      <c r="B360" t="s">
        <v>98</v>
      </c>
      <c r="C360" t="s">
        <v>29</v>
      </c>
      <c r="D360" t="s">
        <v>30</v>
      </c>
      <c r="E360" t="s">
        <v>31</v>
      </c>
      <c r="F360">
        <v>3560</v>
      </c>
      <c r="G360">
        <v>2820</v>
      </c>
      <c r="H360">
        <v>740</v>
      </c>
      <c r="I360" t="s">
        <v>32</v>
      </c>
      <c r="J360" s="33" t="s">
        <v>36</v>
      </c>
      <c r="K360" t="str">
        <f t="shared" si="5"/>
        <v>07.05.2024</v>
      </c>
    </row>
    <row r="361" spans="1:11" x14ac:dyDescent="0.3">
      <c r="A361" s="49" t="s">
        <v>179</v>
      </c>
      <c r="B361" t="s">
        <v>108</v>
      </c>
      <c r="C361" t="s">
        <v>29</v>
      </c>
      <c r="D361" t="s">
        <v>30</v>
      </c>
      <c r="E361" t="s">
        <v>31</v>
      </c>
      <c r="F361">
        <v>3620</v>
      </c>
      <c r="G361">
        <v>2960</v>
      </c>
      <c r="H361">
        <v>660</v>
      </c>
      <c r="I361" t="s">
        <v>32</v>
      </c>
      <c r="J361" s="33" t="s">
        <v>36</v>
      </c>
      <c r="K361" t="str">
        <f t="shared" si="5"/>
        <v>07.05.2024</v>
      </c>
    </row>
    <row r="362" spans="1:11" x14ac:dyDescent="0.3">
      <c r="A362" s="49" t="s">
        <v>179</v>
      </c>
      <c r="B362" t="s">
        <v>70</v>
      </c>
      <c r="C362" t="s">
        <v>29</v>
      </c>
      <c r="D362" t="s">
        <v>30</v>
      </c>
      <c r="E362" t="s">
        <v>31</v>
      </c>
      <c r="F362">
        <v>3900</v>
      </c>
      <c r="G362">
        <v>2560</v>
      </c>
      <c r="H362">
        <v>1340</v>
      </c>
      <c r="I362" t="s">
        <v>32</v>
      </c>
      <c r="J362" s="33" t="s">
        <v>36</v>
      </c>
      <c r="K362" t="str">
        <f t="shared" si="5"/>
        <v>07.05.2024</v>
      </c>
    </row>
    <row r="363" spans="1:11" x14ac:dyDescent="0.3">
      <c r="A363" s="49" t="s">
        <v>179</v>
      </c>
      <c r="B363" t="s">
        <v>103</v>
      </c>
      <c r="C363" t="s">
        <v>33</v>
      </c>
      <c r="D363" t="s">
        <v>30</v>
      </c>
      <c r="E363" t="s">
        <v>31</v>
      </c>
      <c r="F363">
        <v>7120</v>
      </c>
      <c r="G363">
        <v>5740</v>
      </c>
      <c r="H363">
        <v>1380</v>
      </c>
      <c r="I363" t="s">
        <v>12</v>
      </c>
      <c r="J363" s="33" t="s">
        <v>29</v>
      </c>
      <c r="K363" t="str">
        <f t="shared" si="5"/>
        <v>07.05.2024</v>
      </c>
    </row>
    <row r="364" spans="1:11" x14ac:dyDescent="0.3">
      <c r="A364" s="49" t="s">
        <v>179</v>
      </c>
      <c r="B364" t="s">
        <v>71</v>
      </c>
      <c r="C364" t="s">
        <v>33</v>
      </c>
      <c r="D364" t="s">
        <v>30</v>
      </c>
      <c r="E364" t="s">
        <v>31</v>
      </c>
      <c r="F364">
        <v>20100</v>
      </c>
      <c r="G364">
        <v>15840</v>
      </c>
      <c r="H364">
        <v>4260</v>
      </c>
      <c r="I364" t="s">
        <v>12</v>
      </c>
      <c r="J364" s="33" t="s">
        <v>29</v>
      </c>
      <c r="K364" t="str">
        <f t="shared" si="5"/>
        <v>07.05.2024</v>
      </c>
    </row>
    <row r="365" spans="1:11" x14ac:dyDescent="0.3">
      <c r="A365" s="49" t="s">
        <v>179</v>
      </c>
      <c r="B365" t="s">
        <v>103</v>
      </c>
      <c r="C365" t="s">
        <v>33</v>
      </c>
      <c r="D365" t="s">
        <v>30</v>
      </c>
      <c r="E365" t="s">
        <v>31</v>
      </c>
      <c r="F365">
        <v>7200</v>
      </c>
      <c r="G365">
        <v>6000</v>
      </c>
      <c r="H365">
        <v>1200</v>
      </c>
      <c r="I365" t="s">
        <v>12</v>
      </c>
      <c r="J365" s="33" t="s">
        <v>29</v>
      </c>
      <c r="K365" t="str">
        <f t="shared" si="5"/>
        <v>07.05.2024</v>
      </c>
    </row>
    <row r="366" spans="1:11" x14ac:dyDescent="0.3">
      <c r="A366" s="49" t="s">
        <v>179</v>
      </c>
      <c r="B366" t="s">
        <v>71</v>
      </c>
      <c r="C366" t="s">
        <v>33</v>
      </c>
      <c r="D366" t="s">
        <v>30</v>
      </c>
      <c r="E366" t="s">
        <v>31</v>
      </c>
      <c r="F366">
        <v>20140</v>
      </c>
      <c r="G366">
        <v>15840</v>
      </c>
      <c r="H366">
        <v>4300</v>
      </c>
      <c r="I366" t="s">
        <v>12</v>
      </c>
      <c r="J366" s="33" t="s">
        <v>29</v>
      </c>
      <c r="K366" t="str">
        <f t="shared" si="5"/>
        <v>07.05.2024</v>
      </c>
    </row>
    <row r="367" spans="1:11" x14ac:dyDescent="0.3">
      <c r="A367" s="49" t="s">
        <v>179</v>
      </c>
      <c r="B367" t="s">
        <v>69</v>
      </c>
      <c r="C367" t="s">
        <v>33</v>
      </c>
      <c r="D367" t="s">
        <v>30</v>
      </c>
      <c r="E367" t="s">
        <v>31</v>
      </c>
      <c r="F367">
        <v>15820</v>
      </c>
      <c r="G367">
        <v>14880</v>
      </c>
      <c r="H367">
        <v>940</v>
      </c>
      <c r="I367" t="s">
        <v>12</v>
      </c>
      <c r="J367" s="33" t="s">
        <v>29</v>
      </c>
      <c r="K367" t="str">
        <f t="shared" si="5"/>
        <v>07.05.2024</v>
      </c>
    </row>
    <row r="368" spans="1:11" x14ac:dyDescent="0.3">
      <c r="A368" s="49" t="s">
        <v>179</v>
      </c>
      <c r="B368" t="s">
        <v>78</v>
      </c>
      <c r="C368" t="s">
        <v>33</v>
      </c>
      <c r="D368" t="s">
        <v>30</v>
      </c>
      <c r="E368" t="s">
        <v>31</v>
      </c>
      <c r="F368">
        <v>7000</v>
      </c>
      <c r="G368">
        <v>5660</v>
      </c>
      <c r="H368">
        <v>1340</v>
      </c>
      <c r="I368" t="s">
        <v>12</v>
      </c>
      <c r="J368" s="33" t="s">
        <v>29</v>
      </c>
      <c r="K368" t="str">
        <f t="shared" si="5"/>
        <v>07.05.2024</v>
      </c>
    </row>
    <row r="369" spans="1:11" x14ac:dyDescent="0.3">
      <c r="A369" s="49" t="s">
        <v>179</v>
      </c>
      <c r="B369" t="s">
        <v>104</v>
      </c>
      <c r="C369" t="s">
        <v>33</v>
      </c>
      <c r="D369" t="s">
        <v>30</v>
      </c>
      <c r="E369" t="s">
        <v>31</v>
      </c>
      <c r="F369">
        <v>8720</v>
      </c>
      <c r="G369">
        <v>6440</v>
      </c>
      <c r="H369">
        <v>2280</v>
      </c>
      <c r="I369" t="s">
        <v>12</v>
      </c>
      <c r="J369" s="33" t="s">
        <v>29</v>
      </c>
      <c r="K369" t="str">
        <f t="shared" si="5"/>
        <v>07.05.2024</v>
      </c>
    </row>
    <row r="370" spans="1:11" x14ac:dyDescent="0.3">
      <c r="A370" s="49" t="s">
        <v>179</v>
      </c>
      <c r="B370" t="s">
        <v>106</v>
      </c>
      <c r="C370" t="s">
        <v>33</v>
      </c>
      <c r="D370" t="s">
        <v>30</v>
      </c>
      <c r="E370" t="s">
        <v>31</v>
      </c>
      <c r="F370">
        <v>14720</v>
      </c>
      <c r="G370">
        <v>11200</v>
      </c>
      <c r="H370">
        <v>3520</v>
      </c>
      <c r="I370" t="s">
        <v>12</v>
      </c>
      <c r="J370" s="33" t="s">
        <v>29</v>
      </c>
      <c r="K370" t="str">
        <f t="shared" si="5"/>
        <v>07.05.2024</v>
      </c>
    </row>
    <row r="371" spans="1:11" x14ac:dyDescent="0.3">
      <c r="A371" s="49" t="s">
        <v>179</v>
      </c>
      <c r="B371" t="s">
        <v>87</v>
      </c>
      <c r="C371" t="s">
        <v>33</v>
      </c>
      <c r="D371" t="s">
        <v>30</v>
      </c>
      <c r="E371" t="s">
        <v>31</v>
      </c>
      <c r="F371">
        <v>6000</v>
      </c>
      <c r="G371">
        <v>5480</v>
      </c>
      <c r="H371">
        <v>520</v>
      </c>
      <c r="I371" t="s">
        <v>12</v>
      </c>
      <c r="J371" s="33" t="s">
        <v>29</v>
      </c>
      <c r="K371" t="str">
        <f t="shared" si="5"/>
        <v>07.05.2024</v>
      </c>
    </row>
    <row r="372" spans="1:11" x14ac:dyDescent="0.3">
      <c r="A372" s="49" t="s">
        <v>179</v>
      </c>
      <c r="B372" t="s">
        <v>165</v>
      </c>
      <c r="C372" t="s">
        <v>33</v>
      </c>
      <c r="D372" t="s">
        <v>30</v>
      </c>
      <c r="E372" t="s">
        <v>31</v>
      </c>
      <c r="F372">
        <v>12160</v>
      </c>
      <c r="G372">
        <v>8700</v>
      </c>
      <c r="H372">
        <v>3460</v>
      </c>
      <c r="I372" t="s">
        <v>12</v>
      </c>
      <c r="J372" s="33" t="s">
        <v>29</v>
      </c>
      <c r="K372" t="str">
        <f t="shared" si="5"/>
        <v>07.05.2024</v>
      </c>
    </row>
    <row r="373" spans="1:11" x14ac:dyDescent="0.3">
      <c r="A373" s="49" t="s">
        <v>179</v>
      </c>
      <c r="B373" t="s">
        <v>175</v>
      </c>
      <c r="C373" t="s">
        <v>33</v>
      </c>
      <c r="D373" t="s">
        <v>30</v>
      </c>
      <c r="E373" t="s">
        <v>31</v>
      </c>
      <c r="F373">
        <v>12220</v>
      </c>
      <c r="G373">
        <v>8740</v>
      </c>
      <c r="H373">
        <v>3480</v>
      </c>
      <c r="I373" t="s">
        <v>12</v>
      </c>
      <c r="J373" s="33" t="s">
        <v>29</v>
      </c>
      <c r="K373" t="str">
        <f t="shared" si="5"/>
        <v>07.05.2024</v>
      </c>
    </row>
    <row r="374" spans="1:11" x14ac:dyDescent="0.3">
      <c r="A374" s="49" t="s">
        <v>179</v>
      </c>
      <c r="B374" t="s">
        <v>124</v>
      </c>
      <c r="C374" t="s">
        <v>33</v>
      </c>
      <c r="D374" t="s">
        <v>30</v>
      </c>
      <c r="E374" t="s">
        <v>31</v>
      </c>
      <c r="F374">
        <v>18760</v>
      </c>
      <c r="G374">
        <v>13840</v>
      </c>
      <c r="H374">
        <v>4920</v>
      </c>
      <c r="I374" t="s">
        <v>12</v>
      </c>
      <c r="J374" s="33" t="s">
        <v>29</v>
      </c>
      <c r="K374" t="str">
        <f t="shared" si="5"/>
        <v>07.05.2024</v>
      </c>
    </row>
    <row r="375" spans="1:11" x14ac:dyDescent="0.3">
      <c r="A375" s="49" t="s">
        <v>179</v>
      </c>
      <c r="B375" t="s">
        <v>87</v>
      </c>
      <c r="C375" t="s">
        <v>33</v>
      </c>
      <c r="D375" t="s">
        <v>30</v>
      </c>
      <c r="E375" t="s">
        <v>31</v>
      </c>
      <c r="F375">
        <v>6660</v>
      </c>
      <c r="G375">
        <v>5460</v>
      </c>
      <c r="H375">
        <v>1200</v>
      </c>
      <c r="I375" t="s">
        <v>12</v>
      </c>
      <c r="J375" s="33" t="s">
        <v>29</v>
      </c>
      <c r="K375" t="str">
        <f t="shared" si="5"/>
        <v>07.05.2024</v>
      </c>
    </row>
    <row r="376" spans="1:11" x14ac:dyDescent="0.3">
      <c r="A376" s="49" t="s">
        <v>179</v>
      </c>
      <c r="B376" t="s">
        <v>69</v>
      </c>
      <c r="C376" t="s">
        <v>33</v>
      </c>
      <c r="D376" t="s">
        <v>30</v>
      </c>
      <c r="E376" t="s">
        <v>31</v>
      </c>
      <c r="F376">
        <v>19920</v>
      </c>
      <c r="G376">
        <v>14840</v>
      </c>
      <c r="H376">
        <v>5080</v>
      </c>
      <c r="I376" t="s">
        <v>12</v>
      </c>
      <c r="J376" s="33" t="s">
        <v>29</v>
      </c>
      <c r="K376" t="str">
        <f t="shared" si="5"/>
        <v>07.05.2024</v>
      </c>
    </row>
    <row r="377" spans="1:11" x14ac:dyDescent="0.3">
      <c r="A377" s="49" t="s">
        <v>179</v>
      </c>
      <c r="B377" t="s">
        <v>176</v>
      </c>
      <c r="C377" t="s">
        <v>33</v>
      </c>
      <c r="D377" t="s">
        <v>30</v>
      </c>
      <c r="E377" t="s">
        <v>31</v>
      </c>
      <c r="F377">
        <v>19200</v>
      </c>
      <c r="G377">
        <v>14200</v>
      </c>
      <c r="H377">
        <v>5000</v>
      </c>
      <c r="I377" t="s">
        <v>12</v>
      </c>
      <c r="J377" s="33" t="s">
        <v>29</v>
      </c>
      <c r="K377" t="str">
        <f t="shared" si="5"/>
        <v>07.05.2024</v>
      </c>
    </row>
    <row r="378" spans="1:11" x14ac:dyDescent="0.3">
      <c r="A378" s="49" t="s">
        <v>179</v>
      </c>
      <c r="B378" t="s">
        <v>74</v>
      </c>
      <c r="C378" t="s">
        <v>33</v>
      </c>
      <c r="D378" t="s">
        <v>30</v>
      </c>
      <c r="E378" t="s">
        <v>31</v>
      </c>
      <c r="F378">
        <v>8780</v>
      </c>
      <c r="G378">
        <v>6900</v>
      </c>
      <c r="H378">
        <v>1880</v>
      </c>
      <c r="I378" t="s">
        <v>12</v>
      </c>
      <c r="J378" s="33" t="s">
        <v>29</v>
      </c>
      <c r="K378" t="str">
        <f t="shared" si="5"/>
        <v>07.05.2024</v>
      </c>
    </row>
    <row r="379" spans="1:11" x14ac:dyDescent="0.3">
      <c r="A379" s="49" t="s">
        <v>179</v>
      </c>
      <c r="B379" t="s">
        <v>86</v>
      </c>
      <c r="C379" t="s">
        <v>33</v>
      </c>
      <c r="D379" t="s">
        <v>30</v>
      </c>
      <c r="E379" t="s">
        <v>31</v>
      </c>
      <c r="F379">
        <v>10180</v>
      </c>
      <c r="G379">
        <v>8020</v>
      </c>
      <c r="H379">
        <v>2160</v>
      </c>
      <c r="I379" t="s">
        <v>12</v>
      </c>
      <c r="J379" s="33" t="s">
        <v>29</v>
      </c>
      <c r="K379" t="str">
        <f t="shared" si="5"/>
        <v>07.05.2024</v>
      </c>
    </row>
    <row r="380" spans="1:11" x14ac:dyDescent="0.3">
      <c r="A380" s="49" t="s">
        <v>179</v>
      </c>
      <c r="B380" t="s">
        <v>76</v>
      </c>
      <c r="C380" t="s">
        <v>29</v>
      </c>
      <c r="D380" t="s">
        <v>30</v>
      </c>
      <c r="E380" t="s">
        <v>31</v>
      </c>
      <c r="F380">
        <v>3320</v>
      </c>
      <c r="G380">
        <v>2580</v>
      </c>
      <c r="H380">
        <v>740</v>
      </c>
      <c r="I380" t="s">
        <v>32</v>
      </c>
      <c r="J380" s="33" t="s">
        <v>36</v>
      </c>
      <c r="K380" t="str">
        <f t="shared" si="5"/>
        <v>07.05.2024</v>
      </c>
    </row>
    <row r="381" spans="1:11" x14ac:dyDescent="0.3">
      <c r="A381" s="49" t="s">
        <v>179</v>
      </c>
      <c r="B381" t="s">
        <v>78</v>
      </c>
      <c r="C381" t="s">
        <v>33</v>
      </c>
      <c r="D381" t="s">
        <v>30</v>
      </c>
      <c r="E381" t="s">
        <v>31</v>
      </c>
      <c r="F381">
        <v>8720</v>
      </c>
      <c r="G381">
        <v>5320</v>
      </c>
      <c r="H381">
        <v>3400</v>
      </c>
      <c r="I381" t="s">
        <v>12</v>
      </c>
      <c r="J381" s="33" t="s">
        <v>29</v>
      </c>
      <c r="K381" t="str">
        <f t="shared" si="5"/>
        <v>07.05.2024</v>
      </c>
    </row>
    <row r="382" spans="1:11" x14ac:dyDescent="0.3">
      <c r="A382" s="49" t="s">
        <v>179</v>
      </c>
      <c r="B382" t="s">
        <v>75</v>
      </c>
      <c r="C382" t="s">
        <v>33</v>
      </c>
      <c r="D382" t="s">
        <v>30</v>
      </c>
      <c r="E382" t="s">
        <v>31</v>
      </c>
      <c r="F382">
        <v>9620</v>
      </c>
      <c r="G382">
        <v>7080</v>
      </c>
      <c r="H382">
        <v>2540</v>
      </c>
      <c r="I382" t="s">
        <v>12</v>
      </c>
      <c r="J382" s="33" t="s">
        <v>29</v>
      </c>
      <c r="K382" t="str">
        <f t="shared" si="5"/>
        <v>07.05.2024</v>
      </c>
    </row>
    <row r="383" spans="1:11" x14ac:dyDescent="0.3">
      <c r="A383" s="49" t="s">
        <v>179</v>
      </c>
      <c r="B383" t="s">
        <v>125</v>
      </c>
      <c r="C383" t="s">
        <v>29</v>
      </c>
      <c r="D383" t="s">
        <v>30</v>
      </c>
      <c r="E383" t="s">
        <v>31</v>
      </c>
      <c r="F383">
        <v>5460</v>
      </c>
      <c r="G383">
        <v>4100</v>
      </c>
      <c r="H383">
        <v>1360</v>
      </c>
      <c r="I383" t="s">
        <v>32</v>
      </c>
      <c r="J383" s="33" t="s">
        <v>36</v>
      </c>
      <c r="K383" t="str">
        <f t="shared" si="5"/>
        <v>07.05.2024</v>
      </c>
    </row>
    <row r="384" spans="1:11" x14ac:dyDescent="0.3">
      <c r="A384" s="49" t="s">
        <v>179</v>
      </c>
      <c r="B384" t="s">
        <v>71</v>
      </c>
      <c r="C384" t="s">
        <v>33</v>
      </c>
      <c r="D384" t="s">
        <v>30</v>
      </c>
      <c r="E384" t="s">
        <v>31</v>
      </c>
      <c r="F384">
        <v>19500</v>
      </c>
      <c r="G384">
        <v>15860</v>
      </c>
      <c r="H384">
        <v>3640</v>
      </c>
      <c r="I384" t="s">
        <v>12</v>
      </c>
      <c r="J384" s="33" t="s">
        <v>29</v>
      </c>
      <c r="K384" t="str">
        <f t="shared" si="5"/>
        <v>07.05.2024</v>
      </c>
    </row>
    <row r="385" spans="1:11" x14ac:dyDescent="0.3">
      <c r="A385" s="49" t="s">
        <v>179</v>
      </c>
      <c r="B385" t="s">
        <v>85</v>
      </c>
      <c r="C385" t="s">
        <v>33</v>
      </c>
      <c r="D385" t="s">
        <v>30</v>
      </c>
      <c r="E385" t="s">
        <v>31</v>
      </c>
      <c r="F385">
        <v>13020</v>
      </c>
      <c r="G385">
        <v>8220</v>
      </c>
      <c r="H385">
        <v>4800</v>
      </c>
      <c r="I385" t="s">
        <v>12</v>
      </c>
      <c r="J385" s="33" t="s">
        <v>29</v>
      </c>
      <c r="K385" t="str">
        <f t="shared" si="5"/>
        <v>07.05.2024</v>
      </c>
    </row>
    <row r="386" spans="1:11" x14ac:dyDescent="0.3">
      <c r="A386" s="49" t="s">
        <v>179</v>
      </c>
      <c r="B386" t="s">
        <v>115</v>
      </c>
      <c r="C386" t="s">
        <v>29</v>
      </c>
      <c r="D386" t="s">
        <v>30</v>
      </c>
      <c r="E386" t="s">
        <v>31</v>
      </c>
      <c r="F386">
        <v>4180</v>
      </c>
      <c r="G386">
        <v>2620</v>
      </c>
      <c r="H386">
        <v>1560</v>
      </c>
      <c r="I386" t="s">
        <v>32</v>
      </c>
      <c r="J386" s="33" t="s">
        <v>36</v>
      </c>
      <c r="K386" t="str">
        <f t="shared" si="5"/>
        <v>07.05.2024</v>
      </c>
    </row>
    <row r="387" spans="1:11" x14ac:dyDescent="0.3">
      <c r="A387" s="49" t="s">
        <v>179</v>
      </c>
      <c r="B387" t="s">
        <v>98</v>
      </c>
      <c r="C387" t="s">
        <v>29</v>
      </c>
      <c r="D387" t="s">
        <v>30</v>
      </c>
      <c r="E387" t="s">
        <v>31</v>
      </c>
      <c r="F387">
        <v>3740</v>
      </c>
      <c r="G387">
        <v>2740</v>
      </c>
      <c r="H387">
        <v>1000</v>
      </c>
      <c r="I387" t="s">
        <v>32</v>
      </c>
      <c r="J387" s="33" t="s">
        <v>36</v>
      </c>
      <c r="K387" t="str">
        <f t="shared" ref="K387:K450" si="6">LEFT(A387,10)</f>
        <v>07.05.2024</v>
      </c>
    </row>
    <row r="388" spans="1:11" x14ac:dyDescent="0.3">
      <c r="A388" s="49" t="s">
        <v>179</v>
      </c>
      <c r="B388" t="s">
        <v>102</v>
      </c>
      <c r="C388" t="s">
        <v>33</v>
      </c>
      <c r="D388" t="s">
        <v>30</v>
      </c>
      <c r="E388" t="s">
        <v>31</v>
      </c>
      <c r="F388">
        <v>12280</v>
      </c>
      <c r="G388">
        <v>8680</v>
      </c>
      <c r="H388">
        <v>3600</v>
      </c>
      <c r="I388" t="s">
        <v>12</v>
      </c>
      <c r="J388" s="33" t="s">
        <v>29</v>
      </c>
      <c r="K388" t="str">
        <f t="shared" si="6"/>
        <v>07.05.2024</v>
      </c>
    </row>
    <row r="389" spans="1:11" x14ac:dyDescent="0.3">
      <c r="A389" s="49" t="s">
        <v>179</v>
      </c>
      <c r="B389" t="s">
        <v>167</v>
      </c>
      <c r="C389" t="s">
        <v>33</v>
      </c>
      <c r="D389" t="s">
        <v>30</v>
      </c>
      <c r="E389" t="s">
        <v>31</v>
      </c>
      <c r="F389">
        <v>17000</v>
      </c>
      <c r="G389">
        <v>13720</v>
      </c>
      <c r="H389">
        <v>3280</v>
      </c>
      <c r="I389" t="s">
        <v>12</v>
      </c>
      <c r="J389" s="33" t="s">
        <v>29</v>
      </c>
      <c r="K389" t="str">
        <f t="shared" si="6"/>
        <v>07.05.2024</v>
      </c>
    </row>
    <row r="390" spans="1:11" x14ac:dyDescent="0.3">
      <c r="A390" s="49" t="s">
        <v>179</v>
      </c>
      <c r="B390" t="s">
        <v>104</v>
      </c>
      <c r="C390" t="s">
        <v>33</v>
      </c>
      <c r="D390" t="s">
        <v>30</v>
      </c>
      <c r="E390" t="s">
        <v>31</v>
      </c>
      <c r="F390">
        <v>8520</v>
      </c>
      <c r="G390">
        <v>6420</v>
      </c>
      <c r="H390">
        <v>2100</v>
      </c>
      <c r="I390" t="s">
        <v>12</v>
      </c>
      <c r="J390" s="33" t="s">
        <v>29</v>
      </c>
      <c r="K390" t="str">
        <f t="shared" si="6"/>
        <v>07.05.2024</v>
      </c>
    </row>
    <row r="391" spans="1:11" x14ac:dyDescent="0.3">
      <c r="A391" s="49" t="s">
        <v>179</v>
      </c>
      <c r="B391" t="s">
        <v>87</v>
      </c>
      <c r="C391" t="s">
        <v>33</v>
      </c>
      <c r="D391" t="s">
        <v>30</v>
      </c>
      <c r="E391" t="s">
        <v>31</v>
      </c>
      <c r="F391">
        <v>7300</v>
      </c>
      <c r="G391">
        <v>5480</v>
      </c>
      <c r="H391">
        <v>1820</v>
      </c>
      <c r="I391" t="s">
        <v>12</v>
      </c>
      <c r="J391" s="33" t="s">
        <v>29</v>
      </c>
      <c r="K391" t="str">
        <f t="shared" si="6"/>
        <v>07.05.2024</v>
      </c>
    </row>
    <row r="392" spans="1:11" x14ac:dyDescent="0.3">
      <c r="A392" s="49" t="s">
        <v>179</v>
      </c>
      <c r="B392" t="s">
        <v>127</v>
      </c>
      <c r="C392" t="s">
        <v>29</v>
      </c>
      <c r="D392" t="s">
        <v>30</v>
      </c>
      <c r="E392" t="s">
        <v>31</v>
      </c>
      <c r="F392">
        <v>3880</v>
      </c>
      <c r="G392">
        <v>2780</v>
      </c>
      <c r="H392">
        <v>1100</v>
      </c>
      <c r="I392" t="s">
        <v>32</v>
      </c>
      <c r="J392" s="33" t="s">
        <v>36</v>
      </c>
      <c r="K392" t="str">
        <f t="shared" si="6"/>
        <v>07.05.2024</v>
      </c>
    </row>
    <row r="393" spans="1:11" x14ac:dyDescent="0.3">
      <c r="A393" s="49" t="s">
        <v>179</v>
      </c>
      <c r="B393" t="s">
        <v>106</v>
      </c>
      <c r="C393" t="s">
        <v>33</v>
      </c>
      <c r="D393" t="s">
        <v>30</v>
      </c>
      <c r="E393" t="s">
        <v>31</v>
      </c>
      <c r="F393">
        <v>12300</v>
      </c>
      <c r="G393">
        <v>11020</v>
      </c>
      <c r="H393">
        <v>1280</v>
      </c>
      <c r="I393" t="s">
        <v>12</v>
      </c>
      <c r="J393" s="33" t="s">
        <v>29</v>
      </c>
      <c r="K393" t="str">
        <f t="shared" si="6"/>
        <v>07.05.2024</v>
      </c>
    </row>
    <row r="394" spans="1:11" x14ac:dyDescent="0.3">
      <c r="A394" s="49" t="s">
        <v>179</v>
      </c>
      <c r="B394" t="s">
        <v>78</v>
      </c>
      <c r="C394" t="s">
        <v>33</v>
      </c>
      <c r="D394" t="s">
        <v>30</v>
      </c>
      <c r="E394" t="s">
        <v>31</v>
      </c>
      <c r="F394">
        <v>7960</v>
      </c>
      <c r="G394">
        <v>5400</v>
      </c>
      <c r="H394">
        <v>2560</v>
      </c>
      <c r="I394" t="s">
        <v>12</v>
      </c>
      <c r="J394" s="33" t="s">
        <v>29</v>
      </c>
      <c r="K394" t="str">
        <f t="shared" si="6"/>
        <v>07.05.2024</v>
      </c>
    </row>
    <row r="395" spans="1:11" x14ac:dyDescent="0.3">
      <c r="A395" s="49" t="s">
        <v>179</v>
      </c>
      <c r="B395" t="s">
        <v>101</v>
      </c>
      <c r="C395" t="s">
        <v>29</v>
      </c>
      <c r="D395" t="s">
        <v>30</v>
      </c>
      <c r="E395" t="s">
        <v>31</v>
      </c>
      <c r="F395">
        <v>4200</v>
      </c>
      <c r="G395">
        <v>2640</v>
      </c>
      <c r="H395">
        <v>1560</v>
      </c>
      <c r="I395" t="s">
        <v>32</v>
      </c>
      <c r="J395" s="33" t="s">
        <v>36</v>
      </c>
      <c r="K395" t="str">
        <f t="shared" si="6"/>
        <v>07.05.2024</v>
      </c>
    </row>
    <row r="396" spans="1:11" x14ac:dyDescent="0.3">
      <c r="A396" s="49" t="s">
        <v>179</v>
      </c>
      <c r="B396" t="s">
        <v>71</v>
      </c>
      <c r="C396" t="s">
        <v>33</v>
      </c>
      <c r="D396" t="s">
        <v>30</v>
      </c>
      <c r="E396" t="s">
        <v>31</v>
      </c>
      <c r="F396">
        <v>20780</v>
      </c>
      <c r="G396">
        <v>15820</v>
      </c>
      <c r="H396">
        <v>4960</v>
      </c>
      <c r="I396" t="s">
        <v>12</v>
      </c>
      <c r="J396" s="33" t="s">
        <v>29</v>
      </c>
      <c r="K396" t="str">
        <f t="shared" si="6"/>
        <v>07.05.2024</v>
      </c>
    </row>
    <row r="397" spans="1:11" x14ac:dyDescent="0.3">
      <c r="A397" s="49" t="s">
        <v>179</v>
      </c>
      <c r="B397" t="s">
        <v>80</v>
      </c>
      <c r="C397" t="s">
        <v>29</v>
      </c>
      <c r="D397" t="s">
        <v>30</v>
      </c>
      <c r="E397" t="s">
        <v>31</v>
      </c>
      <c r="F397">
        <v>4460</v>
      </c>
      <c r="G397">
        <v>2720</v>
      </c>
      <c r="H397">
        <v>1740</v>
      </c>
      <c r="I397" t="s">
        <v>32</v>
      </c>
      <c r="J397" s="33" t="s">
        <v>36</v>
      </c>
      <c r="K397" t="str">
        <f t="shared" si="6"/>
        <v>07.05.2024</v>
      </c>
    </row>
    <row r="398" spans="1:11" x14ac:dyDescent="0.3">
      <c r="A398" s="49" t="s">
        <v>179</v>
      </c>
      <c r="B398" t="s">
        <v>86</v>
      </c>
      <c r="C398" t="s">
        <v>33</v>
      </c>
      <c r="D398" t="s">
        <v>30</v>
      </c>
      <c r="E398" t="s">
        <v>31</v>
      </c>
      <c r="F398">
        <v>9800</v>
      </c>
      <c r="G398">
        <v>8020</v>
      </c>
      <c r="H398">
        <v>1780</v>
      </c>
      <c r="I398" t="s">
        <v>12</v>
      </c>
      <c r="J398" s="33" t="s">
        <v>29</v>
      </c>
      <c r="K398" t="str">
        <f t="shared" si="6"/>
        <v>07.05.2024</v>
      </c>
    </row>
    <row r="399" spans="1:11" x14ac:dyDescent="0.3">
      <c r="A399" s="49" t="s">
        <v>179</v>
      </c>
      <c r="B399" t="s">
        <v>94</v>
      </c>
      <c r="C399" t="s">
        <v>33</v>
      </c>
      <c r="D399" t="s">
        <v>30</v>
      </c>
      <c r="E399" t="s">
        <v>31</v>
      </c>
      <c r="F399">
        <v>11240</v>
      </c>
      <c r="G399">
        <v>7940</v>
      </c>
      <c r="H399">
        <v>3300</v>
      </c>
      <c r="I399" t="s">
        <v>12</v>
      </c>
      <c r="J399" s="33" t="s">
        <v>29</v>
      </c>
      <c r="K399" t="str">
        <f t="shared" si="6"/>
        <v>07.05.2024</v>
      </c>
    </row>
    <row r="400" spans="1:11" x14ac:dyDescent="0.3">
      <c r="A400" s="49" t="s">
        <v>179</v>
      </c>
      <c r="B400" t="s">
        <v>70</v>
      </c>
      <c r="C400" t="s">
        <v>29</v>
      </c>
      <c r="D400" t="s">
        <v>30</v>
      </c>
      <c r="E400" t="s">
        <v>31</v>
      </c>
      <c r="F400">
        <v>4040</v>
      </c>
      <c r="G400">
        <v>2560</v>
      </c>
      <c r="H400">
        <v>1480</v>
      </c>
      <c r="I400" t="s">
        <v>32</v>
      </c>
      <c r="J400" s="33" t="s">
        <v>36</v>
      </c>
      <c r="K400" t="str">
        <f t="shared" si="6"/>
        <v>07.05.2024</v>
      </c>
    </row>
    <row r="401" spans="1:11" x14ac:dyDescent="0.3">
      <c r="A401" s="49" t="s">
        <v>179</v>
      </c>
      <c r="B401" t="s">
        <v>108</v>
      </c>
      <c r="C401" t="s">
        <v>29</v>
      </c>
      <c r="D401" t="s">
        <v>30</v>
      </c>
      <c r="E401" t="s">
        <v>31</v>
      </c>
      <c r="F401">
        <v>4200</v>
      </c>
      <c r="G401">
        <v>3060</v>
      </c>
      <c r="H401">
        <v>1140</v>
      </c>
      <c r="I401" t="s">
        <v>32</v>
      </c>
      <c r="J401" s="33" t="s">
        <v>36</v>
      </c>
      <c r="K401" t="str">
        <f t="shared" si="6"/>
        <v>07.05.2024</v>
      </c>
    </row>
    <row r="402" spans="1:11" x14ac:dyDescent="0.3">
      <c r="A402" s="49" t="s">
        <v>179</v>
      </c>
      <c r="B402" t="s">
        <v>87</v>
      </c>
      <c r="C402" t="s">
        <v>33</v>
      </c>
      <c r="D402" t="s">
        <v>30</v>
      </c>
      <c r="E402" t="s">
        <v>31</v>
      </c>
      <c r="F402">
        <v>6520</v>
      </c>
      <c r="G402">
        <v>5660</v>
      </c>
      <c r="H402">
        <v>860</v>
      </c>
      <c r="I402" t="s">
        <v>12</v>
      </c>
      <c r="J402" s="33" t="s">
        <v>29</v>
      </c>
      <c r="K402" t="str">
        <f t="shared" si="6"/>
        <v>07.05.2024</v>
      </c>
    </row>
    <row r="403" spans="1:11" x14ac:dyDescent="0.3">
      <c r="A403" s="49" t="s">
        <v>179</v>
      </c>
      <c r="B403" t="s">
        <v>79</v>
      </c>
      <c r="C403" t="s">
        <v>29</v>
      </c>
      <c r="D403" t="s">
        <v>30</v>
      </c>
      <c r="E403" t="s">
        <v>31</v>
      </c>
      <c r="F403">
        <v>4360</v>
      </c>
      <c r="G403">
        <v>3120</v>
      </c>
      <c r="H403">
        <v>1240</v>
      </c>
      <c r="I403" t="s">
        <v>32</v>
      </c>
      <c r="J403" s="33" t="s">
        <v>36</v>
      </c>
      <c r="K403" t="str">
        <f t="shared" si="6"/>
        <v>07.05.2024</v>
      </c>
    </row>
    <row r="404" spans="1:11" x14ac:dyDescent="0.3">
      <c r="A404" s="49" t="s">
        <v>179</v>
      </c>
      <c r="B404" t="s">
        <v>73</v>
      </c>
      <c r="C404" t="s">
        <v>29</v>
      </c>
      <c r="D404" t="s">
        <v>30</v>
      </c>
      <c r="E404" t="s">
        <v>31</v>
      </c>
      <c r="F404">
        <v>5040</v>
      </c>
      <c r="G404">
        <v>3720</v>
      </c>
      <c r="H404">
        <v>1320</v>
      </c>
      <c r="I404" t="s">
        <v>32</v>
      </c>
      <c r="J404" s="33" t="s">
        <v>36</v>
      </c>
      <c r="K404" t="str">
        <f t="shared" si="6"/>
        <v>07.05.2024</v>
      </c>
    </row>
    <row r="405" spans="1:11" x14ac:dyDescent="0.3">
      <c r="A405" s="49" t="s">
        <v>179</v>
      </c>
      <c r="B405" t="s">
        <v>74</v>
      </c>
      <c r="C405" t="s">
        <v>33</v>
      </c>
      <c r="D405" t="s">
        <v>30</v>
      </c>
      <c r="E405" t="s">
        <v>31</v>
      </c>
      <c r="F405">
        <v>8780</v>
      </c>
      <c r="G405">
        <v>6860</v>
      </c>
      <c r="H405">
        <v>1920</v>
      </c>
      <c r="I405" t="s">
        <v>12</v>
      </c>
      <c r="J405" s="33" t="s">
        <v>29</v>
      </c>
      <c r="K405" t="str">
        <f t="shared" si="6"/>
        <v>07.05.2024</v>
      </c>
    </row>
    <row r="406" spans="1:11" x14ac:dyDescent="0.3">
      <c r="A406" s="49" t="s">
        <v>179</v>
      </c>
      <c r="B406" t="s">
        <v>78</v>
      </c>
      <c r="C406" t="s">
        <v>33</v>
      </c>
      <c r="D406" t="s">
        <v>30</v>
      </c>
      <c r="E406" t="s">
        <v>31</v>
      </c>
      <c r="F406">
        <v>6080</v>
      </c>
      <c r="G406">
        <v>5460</v>
      </c>
      <c r="H406">
        <v>620</v>
      </c>
      <c r="I406" t="s">
        <v>12</v>
      </c>
      <c r="J406" s="33" t="s">
        <v>29</v>
      </c>
      <c r="K406" t="str">
        <f t="shared" si="6"/>
        <v>07.05.2024</v>
      </c>
    </row>
    <row r="407" spans="1:11" x14ac:dyDescent="0.3">
      <c r="A407" s="49" t="s">
        <v>179</v>
      </c>
      <c r="B407" t="s">
        <v>81</v>
      </c>
      <c r="C407" t="s">
        <v>29</v>
      </c>
      <c r="D407" t="s">
        <v>30</v>
      </c>
      <c r="E407" t="s">
        <v>31</v>
      </c>
      <c r="F407">
        <v>4300</v>
      </c>
      <c r="G407">
        <v>2480</v>
      </c>
      <c r="H407">
        <v>1820</v>
      </c>
      <c r="I407" t="s">
        <v>32</v>
      </c>
      <c r="J407" s="33" t="s">
        <v>36</v>
      </c>
      <c r="K407" t="str">
        <f t="shared" si="6"/>
        <v>07.05.2024</v>
      </c>
    </row>
    <row r="408" spans="1:11" x14ac:dyDescent="0.3">
      <c r="A408" s="49" t="s">
        <v>179</v>
      </c>
      <c r="B408" t="s">
        <v>95</v>
      </c>
      <c r="C408" t="s">
        <v>29</v>
      </c>
      <c r="D408" t="s">
        <v>30</v>
      </c>
      <c r="E408" t="s">
        <v>31</v>
      </c>
      <c r="F408">
        <v>4280</v>
      </c>
      <c r="G408">
        <v>3140</v>
      </c>
      <c r="H408">
        <v>1140</v>
      </c>
      <c r="I408" t="s">
        <v>32</v>
      </c>
      <c r="J408" s="33" t="s">
        <v>36</v>
      </c>
      <c r="K408" t="str">
        <f t="shared" si="6"/>
        <v>07.05.2024</v>
      </c>
    </row>
    <row r="409" spans="1:11" x14ac:dyDescent="0.3">
      <c r="A409" s="49" t="s">
        <v>179</v>
      </c>
      <c r="B409" t="s">
        <v>102</v>
      </c>
      <c r="C409" t="s">
        <v>33</v>
      </c>
      <c r="D409" t="s">
        <v>30</v>
      </c>
      <c r="E409" t="s">
        <v>31</v>
      </c>
      <c r="F409">
        <v>10900</v>
      </c>
      <c r="G409">
        <v>8680</v>
      </c>
      <c r="H409">
        <v>2220</v>
      </c>
      <c r="I409" t="s">
        <v>12</v>
      </c>
      <c r="J409" s="33" t="s">
        <v>29</v>
      </c>
      <c r="K409" t="str">
        <f t="shared" si="6"/>
        <v>07.05.2024</v>
      </c>
    </row>
    <row r="410" spans="1:11" x14ac:dyDescent="0.3">
      <c r="A410" s="49" t="s">
        <v>179</v>
      </c>
      <c r="B410" t="s">
        <v>94</v>
      </c>
      <c r="C410" t="s">
        <v>33</v>
      </c>
      <c r="D410" t="s">
        <v>30</v>
      </c>
      <c r="E410" t="s">
        <v>31</v>
      </c>
      <c r="F410">
        <v>11160</v>
      </c>
      <c r="G410">
        <v>7940</v>
      </c>
      <c r="H410">
        <v>3220</v>
      </c>
      <c r="I410" t="s">
        <v>12</v>
      </c>
      <c r="J410" s="33" t="s">
        <v>29</v>
      </c>
      <c r="K410" t="str">
        <f t="shared" si="6"/>
        <v>07.05.2024</v>
      </c>
    </row>
    <row r="411" spans="1:11" x14ac:dyDescent="0.3">
      <c r="A411" s="49" t="s">
        <v>179</v>
      </c>
      <c r="B411" t="s">
        <v>82</v>
      </c>
      <c r="C411" t="s">
        <v>29</v>
      </c>
      <c r="D411" t="s">
        <v>30</v>
      </c>
      <c r="E411" t="s">
        <v>31</v>
      </c>
      <c r="F411">
        <v>4220</v>
      </c>
      <c r="G411">
        <v>3160</v>
      </c>
      <c r="H411">
        <v>1060</v>
      </c>
      <c r="I411" t="s">
        <v>32</v>
      </c>
      <c r="J411" s="33" t="s">
        <v>36</v>
      </c>
      <c r="K411" t="str">
        <f t="shared" si="6"/>
        <v>07.05.2024</v>
      </c>
    </row>
    <row r="412" spans="1:11" x14ac:dyDescent="0.3">
      <c r="A412" s="49" t="s">
        <v>179</v>
      </c>
      <c r="B412" t="s">
        <v>99</v>
      </c>
      <c r="C412" t="s">
        <v>33</v>
      </c>
      <c r="D412" t="s">
        <v>30</v>
      </c>
      <c r="E412" t="s">
        <v>31</v>
      </c>
      <c r="F412">
        <v>18660</v>
      </c>
      <c r="G412">
        <v>13700</v>
      </c>
      <c r="H412">
        <v>4960</v>
      </c>
      <c r="I412" t="s">
        <v>12</v>
      </c>
      <c r="J412" s="33" t="s">
        <v>29</v>
      </c>
      <c r="K412" t="str">
        <f t="shared" si="6"/>
        <v>07.05.2024</v>
      </c>
    </row>
    <row r="413" spans="1:11" x14ac:dyDescent="0.3">
      <c r="A413" s="49" t="s">
        <v>179</v>
      </c>
      <c r="B413" t="s">
        <v>127</v>
      </c>
      <c r="C413" t="s">
        <v>29</v>
      </c>
      <c r="D413" t="s">
        <v>30</v>
      </c>
      <c r="E413" t="s">
        <v>31</v>
      </c>
      <c r="F413">
        <v>4100</v>
      </c>
      <c r="G413">
        <v>2780</v>
      </c>
      <c r="H413">
        <v>1320</v>
      </c>
      <c r="I413" t="s">
        <v>32</v>
      </c>
      <c r="J413" s="33" t="s">
        <v>36</v>
      </c>
      <c r="K413" t="str">
        <f t="shared" si="6"/>
        <v>07.05.2024</v>
      </c>
    </row>
    <row r="414" spans="1:11" x14ac:dyDescent="0.3">
      <c r="A414" s="49" t="s">
        <v>179</v>
      </c>
      <c r="B414" t="s">
        <v>94</v>
      </c>
      <c r="C414" t="s">
        <v>33</v>
      </c>
      <c r="D414" t="s">
        <v>30</v>
      </c>
      <c r="E414" t="s">
        <v>31</v>
      </c>
      <c r="F414">
        <v>11320</v>
      </c>
      <c r="G414">
        <v>7640</v>
      </c>
      <c r="H414">
        <v>3680</v>
      </c>
      <c r="I414" t="s">
        <v>12</v>
      </c>
      <c r="J414" s="33" t="s">
        <v>29</v>
      </c>
      <c r="K414" t="str">
        <f t="shared" si="6"/>
        <v>07.05.2024</v>
      </c>
    </row>
    <row r="415" spans="1:11" x14ac:dyDescent="0.3">
      <c r="A415" s="49" t="s">
        <v>179</v>
      </c>
      <c r="B415" t="s">
        <v>83</v>
      </c>
      <c r="C415" t="s">
        <v>33</v>
      </c>
      <c r="D415" t="s">
        <v>30</v>
      </c>
      <c r="E415" t="s">
        <v>31</v>
      </c>
      <c r="F415">
        <v>13940</v>
      </c>
      <c r="G415">
        <v>12360</v>
      </c>
      <c r="H415">
        <v>1580</v>
      </c>
      <c r="I415" t="s">
        <v>12</v>
      </c>
      <c r="J415" s="33" t="s">
        <v>29</v>
      </c>
      <c r="K415" t="str">
        <f t="shared" si="6"/>
        <v>07.05.2024</v>
      </c>
    </row>
    <row r="416" spans="1:11" x14ac:dyDescent="0.3">
      <c r="A416" s="49" t="s">
        <v>179</v>
      </c>
      <c r="B416" t="s">
        <v>98</v>
      </c>
      <c r="C416" t="s">
        <v>29</v>
      </c>
      <c r="D416" t="s">
        <v>30</v>
      </c>
      <c r="E416" t="s">
        <v>31</v>
      </c>
      <c r="F416">
        <v>3700</v>
      </c>
      <c r="G416">
        <v>2820</v>
      </c>
      <c r="H416">
        <v>880</v>
      </c>
      <c r="I416" t="s">
        <v>32</v>
      </c>
      <c r="J416" s="33" t="s">
        <v>36</v>
      </c>
      <c r="K416" t="str">
        <f t="shared" si="6"/>
        <v>07.05.2024</v>
      </c>
    </row>
    <row r="417" spans="1:11" x14ac:dyDescent="0.3">
      <c r="A417" s="49" t="s">
        <v>179</v>
      </c>
      <c r="B417" t="s">
        <v>70</v>
      </c>
      <c r="C417" t="s">
        <v>29</v>
      </c>
      <c r="D417" t="s">
        <v>30</v>
      </c>
      <c r="E417" t="s">
        <v>31</v>
      </c>
      <c r="F417">
        <v>3560</v>
      </c>
      <c r="G417">
        <v>2560</v>
      </c>
      <c r="H417">
        <v>1000</v>
      </c>
      <c r="I417" t="s">
        <v>32</v>
      </c>
      <c r="J417" s="33" t="s">
        <v>36</v>
      </c>
      <c r="K417" t="str">
        <f t="shared" si="6"/>
        <v>07.05.2024</v>
      </c>
    </row>
    <row r="418" spans="1:11" x14ac:dyDescent="0.3">
      <c r="A418" s="49" t="s">
        <v>179</v>
      </c>
      <c r="B418" t="s">
        <v>84</v>
      </c>
      <c r="C418" t="s">
        <v>33</v>
      </c>
      <c r="D418" t="s">
        <v>30</v>
      </c>
      <c r="E418" t="s">
        <v>31</v>
      </c>
      <c r="F418">
        <v>17900</v>
      </c>
      <c r="G418">
        <v>13120</v>
      </c>
      <c r="H418">
        <v>4780</v>
      </c>
      <c r="I418" t="s">
        <v>12</v>
      </c>
      <c r="J418" s="33" t="s">
        <v>29</v>
      </c>
      <c r="K418" t="str">
        <f t="shared" si="6"/>
        <v>07.05.2024</v>
      </c>
    </row>
    <row r="419" spans="1:11" x14ac:dyDescent="0.3">
      <c r="A419" s="49" t="s">
        <v>179</v>
      </c>
      <c r="B419" t="s">
        <v>76</v>
      </c>
      <c r="C419" t="s">
        <v>29</v>
      </c>
      <c r="D419" t="s">
        <v>30</v>
      </c>
      <c r="E419" t="s">
        <v>31</v>
      </c>
      <c r="F419">
        <v>3300</v>
      </c>
      <c r="G419">
        <v>2640</v>
      </c>
      <c r="H419">
        <v>660</v>
      </c>
      <c r="I419" t="s">
        <v>32</v>
      </c>
      <c r="J419" s="33" t="s">
        <v>36</v>
      </c>
      <c r="K419" t="str">
        <f t="shared" si="6"/>
        <v>07.05.2024</v>
      </c>
    </row>
    <row r="420" spans="1:11" x14ac:dyDescent="0.3">
      <c r="A420" s="49" t="s">
        <v>179</v>
      </c>
      <c r="B420" t="s">
        <v>80</v>
      </c>
      <c r="C420" t="s">
        <v>29</v>
      </c>
      <c r="D420" t="s">
        <v>30</v>
      </c>
      <c r="E420" t="s">
        <v>31</v>
      </c>
      <c r="F420">
        <v>4300</v>
      </c>
      <c r="G420">
        <v>2720</v>
      </c>
      <c r="H420">
        <v>1580</v>
      </c>
      <c r="I420" t="s">
        <v>32</v>
      </c>
      <c r="J420" s="33" t="s">
        <v>36</v>
      </c>
      <c r="K420" t="str">
        <f t="shared" si="6"/>
        <v>07.05.2024</v>
      </c>
    </row>
    <row r="421" spans="1:11" x14ac:dyDescent="0.3">
      <c r="A421" s="49" t="s">
        <v>179</v>
      </c>
      <c r="B421" t="s">
        <v>72</v>
      </c>
      <c r="C421" t="s">
        <v>29</v>
      </c>
      <c r="D421" t="s">
        <v>30</v>
      </c>
      <c r="E421" t="s">
        <v>31</v>
      </c>
      <c r="F421">
        <v>3800</v>
      </c>
      <c r="G421">
        <v>2840</v>
      </c>
      <c r="H421">
        <v>960</v>
      </c>
      <c r="I421" t="s">
        <v>32</v>
      </c>
      <c r="J421" s="33" t="s">
        <v>36</v>
      </c>
      <c r="K421" t="str">
        <f t="shared" si="6"/>
        <v>07.05.2024</v>
      </c>
    </row>
    <row r="422" spans="1:11" x14ac:dyDescent="0.3">
      <c r="A422" s="49" t="s">
        <v>179</v>
      </c>
      <c r="B422" t="s">
        <v>96</v>
      </c>
      <c r="C422" t="s">
        <v>33</v>
      </c>
      <c r="D422" t="s">
        <v>30</v>
      </c>
      <c r="E422" t="s">
        <v>31</v>
      </c>
      <c r="F422">
        <v>11240</v>
      </c>
      <c r="G422">
        <v>8140</v>
      </c>
      <c r="H422">
        <v>3100</v>
      </c>
      <c r="I422" t="s">
        <v>12</v>
      </c>
      <c r="J422" s="33" t="s">
        <v>29</v>
      </c>
      <c r="K422" t="str">
        <f t="shared" si="6"/>
        <v>07.05.2024</v>
      </c>
    </row>
    <row r="423" spans="1:11" x14ac:dyDescent="0.3">
      <c r="A423" s="49" t="s">
        <v>179</v>
      </c>
      <c r="B423" t="s">
        <v>89</v>
      </c>
      <c r="C423" t="s">
        <v>33</v>
      </c>
      <c r="D423" t="s">
        <v>30</v>
      </c>
      <c r="E423" t="s">
        <v>31</v>
      </c>
      <c r="F423">
        <v>15400</v>
      </c>
      <c r="G423">
        <v>11720</v>
      </c>
      <c r="H423">
        <v>3680</v>
      </c>
      <c r="I423" t="s">
        <v>12</v>
      </c>
      <c r="J423" s="33" t="s">
        <v>29</v>
      </c>
      <c r="K423" t="str">
        <f t="shared" si="6"/>
        <v>07.05.2024</v>
      </c>
    </row>
    <row r="424" spans="1:11" x14ac:dyDescent="0.3">
      <c r="A424" s="49" t="s">
        <v>179</v>
      </c>
      <c r="B424" t="s">
        <v>108</v>
      </c>
      <c r="C424" t="s">
        <v>29</v>
      </c>
      <c r="D424" t="s">
        <v>30</v>
      </c>
      <c r="E424" t="s">
        <v>31</v>
      </c>
      <c r="F424">
        <v>4500</v>
      </c>
      <c r="G424">
        <v>3060</v>
      </c>
      <c r="H424">
        <v>1440</v>
      </c>
      <c r="I424" t="s">
        <v>32</v>
      </c>
      <c r="J424" s="33" t="s">
        <v>36</v>
      </c>
      <c r="K424" t="str">
        <f t="shared" si="6"/>
        <v>07.05.2024</v>
      </c>
    </row>
    <row r="425" spans="1:11" x14ac:dyDescent="0.3">
      <c r="A425" s="49" t="s">
        <v>179</v>
      </c>
      <c r="B425" t="s">
        <v>95</v>
      </c>
      <c r="C425" t="s">
        <v>29</v>
      </c>
      <c r="D425" t="s">
        <v>30</v>
      </c>
      <c r="E425" t="s">
        <v>31</v>
      </c>
      <c r="F425">
        <v>4360</v>
      </c>
      <c r="G425">
        <v>3080</v>
      </c>
      <c r="H425">
        <v>1280</v>
      </c>
      <c r="I425" t="s">
        <v>32</v>
      </c>
      <c r="J425" s="33" t="s">
        <v>36</v>
      </c>
      <c r="K425" t="str">
        <f t="shared" si="6"/>
        <v>07.05.2024</v>
      </c>
    </row>
    <row r="426" spans="1:11" x14ac:dyDescent="0.3">
      <c r="A426" s="49" t="s">
        <v>179</v>
      </c>
      <c r="B426" t="s">
        <v>101</v>
      </c>
      <c r="C426" t="s">
        <v>29</v>
      </c>
      <c r="D426" t="s">
        <v>30</v>
      </c>
      <c r="E426" t="s">
        <v>31</v>
      </c>
      <c r="F426">
        <v>3660</v>
      </c>
      <c r="G426">
        <v>2640</v>
      </c>
      <c r="H426">
        <v>1020</v>
      </c>
      <c r="I426" t="s">
        <v>32</v>
      </c>
      <c r="J426" s="33" t="s">
        <v>36</v>
      </c>
      <c r="K426" t="str">
        <f t="shared" si="6"/>
        <v>07.05.2024</v>
      </c>
    </row>
    <row r="427" spans="1:11" x14ac:dyDescent="0.3">
      <c r="A427" s="49" t="s">
        <v>179</v>
      </c>
      <c r="B427" t="s">
        <v>125</v>
      </c>
      <c r="C427" t="s">
        <v>29</v>
      </c>
      <c r="D427" t="s">
        <v>30</v>
      </c>
      <c r="E427" t="s">
        <v>31</v>
      </c>
      <c r="F427">
        <v>5700</v>
      </c>
      <c r="G427">
        <v>4020</v>
      </c>
      <c r="H427">
        <v>1680</v>
      </c>
      <c r="I427" t="s">
        <v>32</v>
      </c>
      <c r="J427" s="33" t="s">
        <v>36</v>
      </c>
      <c r="K427" t="str">
        <f t="shared" si="6"/>
        <v>07.05.2024</v>
      </c>
    </row>
    <row r="428" spans="1:11" x14ac:dyDescent="0.3">
      <c r="A428" s="49" t="s">
        <v>179</v>
      </c>
      <c r="B428" t="s">
        <v>115</v>
      </c>
      <c r="C428" t="s">
        <v>29</v>
      </c>
      <c r="D428" t="s">
        <v>30</v>
      </c>
      <c r="E428" t="s">
        <v>31</v>
      </c>
      <c r="F428">
        <v>4060</v>
      </c>
      <c r="G428">
        <v>2640</v>
      </c>
      <c r="H428">
        <v>1420</v>
      </c>
      <c r="I428" t="s">
        <v>32</v>
      </c>
      <c r="J428" s="33" t="s">
        <v>36</v>
      </c>
      <c r="K428" t="str">
        <f t="shared" si="6"/>
        <v>07.05.2024</v>
      </c>
    </row>
    <row r="429" spans="1:11" x14ac:dyDescent="0.3">
      <c r="A429" s="49" t="s">
        <v>191</v>
      </c>
      <c r="B429" t="s">
        <v>175</v>
      </c>
      <c r="C429" t="s">
        <v>33</v>
      </c>
      <c r="D429" t="s">
        <v>30</v>
      </c>
      <c r="E429" t="s">
        <v>31</v>
      </c>
      <c r="F429">
        <v>11440</v>
      </c>
      <c r="G429">
        <v>8740</v>
      </c>
      <c r="H429">
        <v>2700</v>
      </c>
      <c r="I429" t="s">
        <v>12</v>
      </c>
      <c r="J429" s="33" t="s">
        <v>29</v>
      </c>
      <c r="K429" t="str">
        <f t="shared" si="6"/>
        <v>08.05.2024</v>
      </c>
    </row>
    <row r="430" spans="1:11" x14ac:dyDescent="0.3">
      <c r="A430" s="49" t="s">
        <v>191</v>
      </c>
      <c r="B430" t="s">
        <v>87</v>
      </c>
      <c r="C430" t="s">
        <v>33</v>
      </c>
      <c r="D430" t="s">
        <v>30</v>
      </c>
      <c r="E430" t="s">
        <v>31</v>
      </c>
      <c r="F430">
        <v>6620</v>
      </c>
      <c r="G430">
        <v>5460</v>
      </c>
      <c r="H430">
        <v>1160</v>
      </c>
      <c r="I430" t="s">
        <v>12</v>
      </c>
      <c r="J430" s="33" t="s">
        <v>29</v>
      </c>
      <c r="K430" t="str">
        <f t="shared" si="6"/>
        <v>08.05.2024</v>
      </c>
    </row>
    <row r="431" spans="1:11" x14ac:dyDescent="0.3">
      <c r="A431" s="49" t="s">
        <v>191</v>
      </c>
      <c r="B431" t="s">
        <v>87</v>
      </c>
      <c r="C431" t="s">
        <v>33</v>
      </c>
      <c r="D431" t="s">
        <v>30</v>
      </c>
      <c r="E431" t="s">
        <v>31</v>
      </c>
      <c r="F431">
        <v>5960</v>
      </c>
      <c r="G431">
        <v>5480</v>
      </c>
      <c r="H431">
        <v>480</v>
      </c>
      <c r="I431" t="s">
        <v>12</v>
      </c>
      <c r="J431" s="33" t="s">
        <v>29</v>
      </c>
      <c r="K431" t="str">
        <f t="shared" si="6"/>
        <v>08.05.2024</v>
      </c>
    </row>
    <row r="432" spans="1:11" x14ac:dyDescent="0.3">
      <c r="A432" s="49" t="s">
        <v>191</v>
      </c>
      <c r="B432" t="s">
        <v>103</v>
      </c>
      <c r="C432" t="s">
        <v>33</v>
      </c>
      <c r="D432" t="s">
        <v>30</v>
      </c>
      <c r="E432" t="s">
        <v>31</v>
      </c>
      <c r="F432">
        <v>7460</v>
      </c>
      <c r="G432">
        <v>6240</v>
      </c>
      <c r="H432">
        <v>1220</v>
      </c>
      <c r="I432" t="s">
        <v>12</v>
      </c>
      <c r="J432" s="33" t="s">
        <v>29</v>
      </c>
      <c r="K432" t="str">
        <f t="shared" si="6"/>
        <v>08.05.2024</v>
      </c>
    </row>
    <row r="433" spans="1:11" x14ac:dyDescent="0.3">
      <c r="A433" s="49" t="s">
        <v>191</v>
      </c>
      <c r="B433" t="s">
        <v>71</v>
      </c>
      <c r="C433" t="s">
        <v>33</v>
      </c>
      <c r="D433" t="s">
        <v>30</v>
      </c>
      <c r="E433" t="s">
        <v>31</v>
      </c>
      <c r="F433">
        <v>20780</v>
      </c>
      <c r="G433">
        <v>16200</v>
      </c>
      <c r="H433">
        <v>4580</v>
      </c>
      <c r="I433" t="s">
        <v>12</v>
      </c>
      <c r="J433" s="33" t="s">
        <v>29</v>
      </c>
      <c r="K433" t="str">
        <f t="shared" si="6"/>
        <v>08.05.2024</v>
      </c>
    </row>
    <row r="434" spans="1:11" x14ac:dyDescent="0.3">
      <c r="A434" s="49" t="s">
        <v>191</v>
      </c>
      <c r="B434" t="s">
        <v>87</v>
      </c>
      <c r="C434" t="s">
        <v>33</v>
      </c>
      <c r="D434" t="s">
        <v>30</v>
      </c>
      <c r="E434" t="s">
        <v>31</v>
      </c>
      <c r="F434">
        <v>7940</v>
      </c>
      <c r="G434">
        <v>5500</v>
      </c>
      <c r="H434">
        <v>2440</v>
      </c>
      <c r="I434" t="s">
        <v>12</v>
      </c>
      <c r="J434" s="33" t="s">
        <v>29</v>
      </c>
      <c r="K434" t="str">
        <f t="shared" si="6"/>
        <v>08.05.2024</v>
      </c>
    </row>
    <row r="435" spans="1:11" x14ac:dyDescent="0.3">
      <c r="A435" s="49" t="s">
        <v>191</v>
      </c>
      <c r="B435" t="s">
        <v>69</v>
      </c>
      <c r="C435" t="s">
        <v>33</v>
      </c>
      <c r="D435" t="s">
        <v>30</v>
      </c>
      <c r="E435" t="s">
        <v>31</v>
      </c>
      <c r="F435">
        <v>19860</v>
      </c>
      <c r="G435">
        <v>14780</v>
      </c>
      <c r="H435">
        <v>5080</v>
      </c>
      <c r="I435" t="s">
        <v>12</v>
      </c>
      <c r="J435" s="33" t="s">
        <v>29</v>
      </c>
      <c r="K435" t="str">
        <f t="shared" si="6"/>
        <v>08.05.2024</v>
      </c>
    </row>
    <row r="436" spans="1:11" x14ac:dyDescent="0.3">
      <c r="A436" s="49" t="s">
        <v>191</v>
      </c>
      <c r="B436" t="s">
        <v>135</v>
      </c>
      <c r="C436" t="s">
        <v>33</v>
      </c>
      <c r="D436" t="s">
        <v>30</v>
      </c>
      <c r="E436" t="s">
        <v>31</v>
      </c>
      <c r="F436">
        <v>6880</v>
      </c>
      <c r="G436">
        <v>5740</v>
      </c>
      <c r="H436">
        <v>1140</v>
      </c>
      <c r="I436" t="s">
        <v>12</v>
      </c>
      <c r="J436" s="33" t="s">
        <v>29</v>
      </c>
      <c r="K436" t="str">
        <f t="shared" si="6"/>
        <v>08.05.2024</v>
      </c>
    </row>
    <row r="437" spans="1:11" x14ac:dyDescent="0.3">
      <c r="A437" s="49" t="s">
        <v>191</v>
      </c>
      <c r="B437" t="s">
        <v>94</v>
      </c>
      <c r="C437" t="s">
        <v>33</v>
      </c>
      <c r="D437" t="s">
        <v>30</v>
      </c>
      <c r="E437" t="s">
        <v>31</v>
      </c>
      <c r="F437">
        <v>8900</v>
      </c>
      <c r="G437">
        <v>7800</v>
      </c>
      <c r="H437">
        <v>1100</v>
      </c>
      <c r="I437" t="s">
        <v>12</v>
      </c>
      <c r="J437" s="33" t="s">
        <v>29</v>
      </c>
      <c r="K437" t="str">
        <f t="shared" si="6"/>
        <v>08.05.2024</v>
      </c>
    </row>
    <row r="438" spans="1:11" x14ac:dyDescent="0.3">
      <c r="A438" s="49" t="s">
        <v>191</v>
      </c>
      <c r="B438" t="s">
        <v>78</v>
      </c>
      <c r="C438" t="s">
        <v>33</v>
      </c>
      <c r="D438" t="s">
        <v>30</v>
      </c>
      <c r="E438" t="s">
        <v>31</v>
      </c>
      <c r="F438">
        <v>6900</v>
      </c>
      <c r="G438">
        <v>5420</v>
      </c>
      <c r="H438">
        <v>1480</v>
      </c>
      <c r="I438" t="s">
        <v>12</v>
      </c>
      <c r="J438" s="33" t="s">
        <v>29</v>
      </c>
      <c r="K438" t="str">
        <f t="shared" si="6"/>
        <v>08.05.2024</v>
      </c>
    </row>
    <row r="439" spans="1:11" x14ac:dyDescent="0.3">
      <c r="A439" s="49" t="s">
        <v>191</v>
      </c>
      <c r="B439" t="s">
        <v>104</v>
      </c>
      <c r="C439" t="s">
        <v>33</v>
      </c>
      <c r="D439" t="s">
        <v>30</v>
      </c>
      <c r="E439" t="s">
        <v>31</v>
      </c>
      <c r="F439">
        <v>8280</v>
      </c>
      <c r="G439">
        <v>6460</v>
      </c>
      <c r="H439">
        <v>1820</v>
      </c>
      <c r="I439" t="s">
        <v>12</v>
      </c>
      <c r="J439" s="33" t="s">
        <v>29</v>
      </c>
      <c r="K439" t="str">
        <f t="shared" si="6"/>
        <v>08.05.2024</v>
      </c>
    </row>
    <row r="440" spans="1:11" x14ac:dyDescent="0.3">
      <c r="A440" s="49" t="s">
        <v>191</v>
      </c>
      <c r="B440" t="s">
        <v>87</v>
      </c>
      <c r="C440" t="s">
        <v>33</v>
      </c>
      <c r="D440" t="s">
        <v>30</v>
      </c>
      <c r="E440" t="s">
        <v>31</v>
      </c>
      <c r="F440">
        <v>5960</v>
      </c>
      <c r="G440">
        <v>5460</v>
      </c>
      <c r="H440">
        <v>500</v>
      </c>
      <c r="I440" t="s">
        <v>12</v>
      </c>
      <c r="J440" s="33" t="s">
        <v>29</v>
      </c>
      <c r="K440" t="str">
        <f t="shared" si="6"/>
        <v>08.05.2024</v>
      </c>
    </row>
    <row r="441" spans="1:11" x14ac:dyDescent="0.3">
      <c r="A441" s="49" t="s">
        <v>191</v>
      </c>
      <c r="B441" t="s">
        <v>86</v>
      </c>
      <c r="C441" t="s">
        <v>33</v>
      </c>
      <c r="D441" t="s">
        <v>30</v>
      </c>
      <c r="E441" t="s">
        <v>31</v>
      </c>
      <c r="F441">
        <v>9980</v>
      </c>
      <c r="G441">
        <v>8040</v>
      </c>
      <c r="H441">
        <v>1940</v>
      </c>
      <c r="I441" t="s">
        <v>12</v>
      </c>
      <c r="J441" s="33" t="s">
        <v>29</v>
      </c>
      <c r="K441" t="str">
        <f t="shared" si="6"/>
        <v>08.05.2024</v>
      </c>
    </row>
    <row r="442" spans="1:11" x14ac:dyDescent="0.3">
      <c r="A442" s="49" t="s">
        <v>191</v>
      </c>
      <c r="B442" t="s">
        <v>74</v>
      </c>
      <c r="C442" t="s">
        <v>33</v>
      </c>
      <c r="D442" t="s">
        <v>30</v>
      </c>
      <c r="E442" t="s">
        <v>31</v>
      </c>
      <c r="F442">
        <v>9680</v>
      </c>
      <c r="G442">
        <v>6900</v>
      </c>
      <c r="H442">
        <v>2780</v>
      </c>
      <c r="I442" t="s">
        <v>12</v>
      </c>
      <c r="J442" s="33" t="s">
        <v>29</v>
      </c>
      <c r="K442" t="str">
        <f t="shared" si="6"/>
        <v>08.05.2024</v>
      </c>
    </row>
    <row r="443" spans="1:11" x14ac:dyDescent="0.3">
      <c r="A443" s="49" t="s">
        <v>191</v>
      </c>
      <c r="B443" t="s">
        <v>94</v>
      </c>
      <c r="C443" t="s">
        <v>33</v>
      </c>
      <c r="D443" t="s">
        <v>30</v>
      </c>
      <c r="E443" t="s">
        <v>31</v>
      </c>
      <c r="F443">
        <v>10200</v>
      </c>
      <c r="G443">
        <v>7480</v>
      </c>
      <c r="H443">
        <v>2720</v>
      </c>
      <c r="I443" t="s">
        <v>12</v>
      </c>
      <c r="J443" s="33" t="s">
        <v>29</v>
      </c>
      <c r="K443" t="str">
        <f t="shared" si="6"/>
        <v>08.05.2024</v>
      </c>
    </row>
    <row r="444" spans="1:11" x14ac:dyDescent="0.3">
      <c r="A444" s="49" t="s">
        <v>191</v>
      </c>
      <c r="B444" t="s">
        <v>78</v>
      </c>
      <c r="C444" t="s">
        <v>33</v>
      </c>
      <c r="D444" t="s">
        <v>30</v>
      </c>
      <c r="E444" t="s">
        <v>31</v>
      </c>
      <c r="F444">
        <v>9160</v>
      </c>
      <c r="G444">
        <v>5500</v>
      </c>
      <c r="H444">
        <v>3660</v>
      </c>
      <c r="I444" t="s">
        <v>12</v>
      </c>
      <c r="J444" s="33" t="s">
        <v>29</v>
      </c>
      <c r="K444" t="str">
        <f t="shared" si="6"/>
        <v>08.05.2024</v>
      </c>
    </row>
    <row r="445" spans="1:11" x14ac:dyDescent="0.3">
      <c r="A445" s="49" t="s">
        <v>191</v>
      </c>
      <c r="B445" t="s">
        <v>124</v>
      </c>
      <c r="C445" t="s">
        <v>33</v>
      </c>
      <c r="D445" t="s">
        <v>30</v>
      </c>
      <c r="E445" t="s">
        <v>31</v>
      </c>
      <c r="F445">
        <v>19620</v>
      </c>
      <c r="G445">
        <v>13780</v>
      </c>
      <c r="H445">
        <v>5840</v>
      </c>
      <c r="I445" t="s">
        <v>12</v>
      </c>
      <c r="J445" s="33" t="s">
        <v>29</v>
      </c>
      <c r="K445" t="str">
        <f t="shared" si="6"/>
        <v>08.05.2024</v>
      </c>
    </row>
    <row r="446" spans="1:11" x14ac:dyDescent="0.3">
      <c r="A446" s="49" t="s">
        <v>191</v>
      </c>
      <c r="B446" t="s">
        <v>73</v>
      </c>
      <c r="C446" t="s">
        <v>29</v>
      </c>
      <c r="D446" t="s">
        <v>30</v>
      </c>
      <c r="E446" t="s">
        <v>31</v>
      </c>
      <c r="F446">
        <v>5360</v>
      </c>
      <c r="G446">
        <v>3660</v>
      </c>
      <c r="H446">
        <v>1700</v>
      </c>
      <c r="I446" t="s">
        <v>32</v>
      </c>
      <c r="J446" s="33" t="s">
        <v>36</v>
      </c>
      <c r="K446" t="str">
        <f t="shared" si="6"/>
        <v>08.05.2024</v>
      </c>
    </row>
    <row r="447" spans="1:11" x14ac:dyDescent="0.3">
      <c r="A447" s="49" t="s">
        <v>191</v>
      </c>
      <c r="B447" t="s">
        <v>106</v>
      </c>
      <c r="C447" t="s">
        <v>33</v>
      </c>
      <c r="D447" t="s">
        <v>30</v>
      </c>
      <c r="E447" t="s">
        <v>31</v>
      </c>
      <c r="F447">
        <v>14860</v>
      </c>
      <c r="G447">
        <v>11440</v>
      </c>
      <c r="H447">
        <v>3420</v>
      </c>
      <c r="I447" t="s">
        <v>12</v>
      </c>
      <c r="J447" s="33" t="s">
        <v>29</v>
      </c>
      <c r="K447" t="str">
        <f t="shared" si="6"/>
        <v>08.05.2024</v>
      </c>
    </row>
    <row r="448" spans="1:11" x14ac:dyDescent="0.3">
      <c r="A448" s="49" t="s">
        <v>191</v>
      </c>
      <c r="B448" t="s">
        <v>115</v>
      </c>
      <c r="C448" t="s">
        <v>29</v>
      </c>
      <c r="D448" t="s">
        <v>30</v>
      </c>
      <c r="E448" t="s">
        <v>31</v>
      </c>
      <c r="F448">
        <v>4240</v>
      </c>
      <c r="G448">
        <v>2640</v>
      </c>
      <c r="H448">
        <v>1600</v>
      </c>
      <c r="I448" t="s">
        <v>32</v>
      </c>
      <c r="J448" s="33" t="s">
        <v>36</v>
      </c>
      <c r="K448" t="str">
        <f t="shared" si="6"/>
        <v>08.05.2024</v>
      </c>
    </row>
    <row r="449" spans="1:11" x14ac:dyDescent="0.3">
      <c r="A449" s="49" t="s">
        <v>191</v>
      </c>
      <c r="B449" t="s">
        <v>71</v>
      </c>
      <c r="C449" t="s">
        <v>33</v>
      </c>
      <c r="D449" t="s">
        <v>30</v>
      </c>
      <c r="E449" t="s">
        <v>31</v>
      </c>
      <c r="F449">
        <v>21280</v>
      </c>
      <c r="G449">
        <v>15820</v>
      </c>
      <c r="H449">
        <v>5460</v>
      </c>
      <c r="I449" t="s">
        <v>12</v>
      </c>
      <c r="J449" s="33" t="s">
        <v>29</v>
      </c>
      <c r="K449" t="str">
        <f t="shared" si="6"/>
        <v>08.05.2024</v>
      </c>
    </row>
    <row r="450" spans="1:11" x14ac:dyDescent="0.3">
      <c r="A450" s="49" t="s">
        <v>191</v>
      </c>
      <c r="B450" t="s">
        <v>127</v>
      </c>
      <c r="C450" t="s">
        <v>29</v>
      </c>
      <c r="D450" t="s">
        <v>30</v>
      </c>
      <c r="E450" t="s">
        <v>31</v>
      </c>
      <c r="F450">
        <v>4620</v>
      </c>
      <c r="G450">
        <v>2960</v>
      </c>
      <c r="H450">
        <v>1660</v>
      </c>
      <c r="I450" t="s">
        <v>32</v>
      </c>
      <c r="J450" s="33" t="s">
        <v>36</v>
      </c>
      <c r="K450" t="str">
        <f t="shared" si="6"/>
        <v>08.05.2024</v>
      </c>
    </row>
    <row r="451" spans="1:11" x14ac:dyDescent="0.3">
      <c r="A451" s="49" t="s">
        <v>191</v>
      </c>
      <c r="B451" t="s">
        <v>167</v>
      </c>
      <c r="C451" t="s">
        <v>33</v>
      </c>
      <c r="D451" t="s">
        <v>30</v>
      </c>
      <c r="E451" t="s">
        <v>31</v>
      </c>
      <c r="F451">
        <v>19220</v>
      </c>
      <c r="G451">
        <v>13840</v>
      </c>
      <c r="H451">
        <v>5380</v>
      </c>
      <c r="I451" t="s">
        <v>12</v>
      </c>
      <c r="J451" s="33" t="s">
        <v>29</v>
      </c>
      <c r="K451" t="str">
        <f t="shared" ref="K451:K514" si="7">LEFT(A451,10)</f>
        <v>08.05.2024</v>
      </c>
    </row>
    <row r="452" spans="1:11" x14ac:dyDescent="0.3">
      <c r="A452" s="49" t="s">
        <v>191</v>
      </c>
      <c r="B452" t="s">
        <v>75</v>
      </c>
      <c r="C452" t="s">
        <v>33</v>
      </c>
      <c r="D452" t="s">
        <v>30</v>
      </c>
      <c r="E452" t="s">
        <v>31</v>
      </c>
      <c r="F452">
        <v>9340</v>
      </c>
      <c r="G452">
        <v>7120</v>
      </c>
      <c r="H452">
        <v>2220</v>
      </c>
      <c r="I452" t="s">
        <v>12</v>
      </c>
      <c r="J452" s="33" t="s">
        <v>29</v>
      </c>
      <c r="K452" t="str">
        <f t="shared" si="7"/>
        <v>08.05.2024</v>
      </c>
    </row>
    <row r="453" spans="1:11" x14ac:dyDescent="0.3">
      <c r="A453" s="49" t="s">
        <v>191</v>
      </c>
      <c r="B453" t="s">
        <v>78</v>
      </c>
      <c r="C453" t="s">
        <v>33</v>
      </c>
      <c r="D453" t="s">
        <v>30</v>
      </c>
      <c r="E453" t="s">
        <v>31</v>
      </c>
      <c r="F453">
        <v>6560</v>
      </c>
      <c r="G453">
        <v>5420</v>
      </c>
      <c r="H453">
        <v>1140</v>
      </c>
      <c r="I453" t="s">
        <v>12</v>
      </c>
      <c r="J453" s="33" t="s">
        <v>29</v>
      </c>
      <c r="K453" t="str">
        <f t="shared" si="7"/>
        <v>08.05.2024</v>
      </c>
    </row>
    <row r="454" spans="1:11" x14ac:dyDescent="0.3">
      <c r="A454" s="49" t="s">
        <v>191</v>
      </c>
      <c r="B454" t="s">
        <v>70</v>
      </c>
      <c r="C454" t="s">
        <v>29</v>
      </c>
      <c r="D454" t="s">
        <v>30</v>
      </c>
      <c r="E454" t="s">
        <v>31</v>
      </c>
      <c r="F454">
        <v>4440</v>
      </c>
      <c r="G454">
        <v>2600</v>
      </c>
      <c r="H454">
        <v>1840</v>
      </c>
      <c r="I454" t="s">
        <v>32</v>
      </c>
      <c r="J454" s="33" t="s">
        <v>36</v>
      </c>
      <c r="K454" t="str">
        <f t="shared" si="7"/>
        <v>08.05.2024</v>
      </c>
    </row>
    <row r="455" spans="1:11" x14ac:dyDescent="0.3">
      <c r="A455" s="49" t="s">
        <v>191</v>
      </c>
      <c r="B455" t="s">
        <v>85</v>
      </c>
      <c r="C455" t="s">
        <v>33</v>
      </c>
      <c r="D455" t="s">
        <v>30</v>
      </c>
      <c r="E455" t="s">
        <v>31</v>
      </c>
      <c r="F455">
        <v>12940</v>
      </c>
      <c r="G455">
        <v>8260</v>
      </c>
      <c r="H455">
        <v>4680</v>
      </c>
      <c r="I455" t="s">
        <v>12</v>
      </c>
      <c r="J455" s="33" t="s">
        <v>29</v>
      </c>
      <c r="K455" t="str">
        <f t="shared" si="7"/>
        <v>08.05.2024</v>
      </c>
    </row>
    <row r="456" spans="1:11" x14ac:dyDescent="0.3">
      <c r="A456" s="49" t="s">
        <v>191</v>
      </c>
      <c r="B456" t="s">
        <v>96</v>
      </c>
      <c r="C456" t="s">
        <v>33</v>
      </c>
      <c r="D456" t="s">
        <v>30</v>
      </c>
      <c r="E456" t="s">
        <v>31</v>
      </c>
      <c r="F456">
        <v>12600</v>
      </c>
      <c r="G456">
        <v>8340</v>
      </c>
      <c r="H456">
        <v>4260</v>
      </c>
      <c r="I456" t="s">
        <v>12</v>
      </c>
      <c r="J456" s="33" t="s">
        <v>29</v>
      </c>
      <c r="K456" t="str">
        <f t="shared" si="7"/>
        <v>08.05.2024</v>
      </c>
    </row>
    <row r="457" spans="1:11" x14ac:dyDescent="0.3">
      <c r="A457" s="49" t="s">
        <v>191</v>
      </c>
      <c r="B457" t="s">
        <v>101</v>
      </c>
      <c r="C457" t="s">
        <v>29</v>
      </c>
      <c r="D457" t="s">
        <v>30</v>
      </c>
      <c r="E457" t="s">
        <v>31</v>
      </c>
      <c r="F457">
        <v>4120</v>
      </c>
      <c r="G457">
        <v>2620</v>
      </c>
      <c r="H457">
        <v>1500</v>
      </c>
      <c r="I457" t="s">
        <v>32</v>
      </c>
      <c r="J457" s="33" t="s">
        <v>36</v>
      </c>
      <c r="K457" t="str">
        <f t="shared" si="7"/>
        <v>08.05.2024</v>
      </c>
    </row>
    <row r="458" spans="1:11" x14ac:dyDescent="0.3">
      <c r="A458" s="49" t="s">
        <v>191</v>
      </c>
      <c r="B458" t="s">
        <v>69</v>
      </c>
      <c r="C458" t="s">
        <v>33</v>
      </c>
      <c r="D458" t="s">
        <v>30</v>
      </c>
      <c r="E458" t="s">
        <v>31</v>
      </c>
      <c r="F458">
        <v>20900</v>
      </c>
      <c r="G458">
        <v>14940</v>
      </c>
      <c r="H458">
        <v>5960</v>
      </c>
      <c r="I458" t="s">
        <v>12</v>
      </c>
      <c r="J458" s="33" t="s">
        <v>29</v>
      </c>
      <c r="K458" t="str">
        <f t="shared" si="7"/>
        <v>08.05.2024</v>
      </c>
    </row>
    <row r="459" spans="1:11" x14ac:dyDescent="0.3">
      <c r="A459" s="49" t="s">
        <v>191</v>
      </c>
      <c r="B459" t="s">
        <v>155</v>
      </c>
      <c r="C459" t="s">
        <v>33</v>
      </c>
      <c r="D459" t="s">
        <v>30</v>
      </c>
      <c r="E459" t="s">
        <v>31</v>
      </c>
      <c r="F459">
        <v>12020</v>
      </c>
      <c r="G459">
        <v>8360</v>
      </c>
      <c r="H459">
        <v>3660</v>
      </c>
      <c r="I459" t="s">
        <v>12</v>
      </c>
      <c r="J459" s="33" t="s">
        <v>29</v>
      </c>
      <c r="K459" t="str">
        <f t="shared" si="7"/>
        <v>08.05.2024</v>
      </c>
    </row>
    <row r="460" spans="1:11" x14ac:dyDescent="0.3">
      <c r="A460" s="49" t="s">
        <v>191</v>
      </c>
      <c r="B460" t="s">
        <v>102</v>
      </c>
      <c r="C460" t="s">
        <v>33</v>
      </c>
      <c r="D460" t="s">
        <v>30</v>
      </c>
      <c r="E460" t="s">
        <v>31</v>
      </c>
      <c r="F460">
        <v>13200</v>
      </c>
      <c r="G460">
        <v>8700</v>
      </c>
      <c r="H460">
        <v>4500</v>
      </c>
      <c r="I460" t="s">
        <v>12</v>
      </c>
      <c r="J460" s="33" t="s">
        <v>29</v>
      </c>
      <c r="K460" t="str">
        <f t="shared" si="7"/>
        <v>08.05.2024</v>
      </c>
    </row>
    <row r="461" spans="1:11" x14ac:dyDescent="0.3">
      <c r="A461" s="49" t="s">
        <v>191</v>
      </c>
      <c r="B461" t="s">
        <v>82</v>
      </c>
      <c r="C461" t="s">
        <v>29</v>
      </c>
      <c r="D461" t="s">
        <v>30</v>
      </c>
      <c r="E461" t="s">
        <v>31</v>
      </c>
      <c r="F461">
        <v>4720</v>
      </c>
      <c r="G461">
        <v>3200</v>
      </c>
      <c r="H461">
        <v>1520</v>
      </c>
      <c r="I461" t="s">
        <v>32</v>
      </c>
      <c r="J461" s="33" t="s">
        <v>36</v>
      </c>
      <c r="K461" t="str">
        <f t="shared" si="7"/>
        <v>08.05.2024</v>
      </c>
    </row>
    <row r="462" spans="1:11" x14ac:dyDescent="0.3">
      <c r="A462" s="49" t="s">
        <v>191</v>
      </c>
      <c r="B462" t="s">
        <v>71</v>
      </c>
      <c r="C462" t="s">
        <v>33</v>
      </c>
      <c r="D462" t="s">
        <v>30</v>
      </c>
      <c r="E462" t="s">
        <v>31</v>
      </c>
      <c r="F462">
        <v>19240</v>
      </c>
      <c r="G462">
        <v>15800</v>
      </c>
      <c r="H462">
        <v>3440</v>
      </c>
      <c r="I462" t="s">
        <v>12</v>
      </c>
      <c r="J462" s="33" t="s">
        <v>29</v>
      </c>
      <c r="K462" t="str">
        <f t="shared" si="7"/>
        <v>08.05.2024</v>
      </c>
    </row>
    <row r="463" spans="1:11" x14ac:dyDescent="0.3">
      <c r="A463" s="49" t="s">
        <v>191</v>
      </c>
      <c r="B463" t="s">
        <v>95</v>
      </c>
      <c r="C463" t="s">
        <v>29</v>
      </c>
      <c r="D463" t="s">
        <v>30</v>
      </c>
      <c r="E463" t="s">
        <v>31</v>
      </c>
      <c r="F463">
        <v>4540</v>
      </c>
      <c r="G463">
        <v>3080</v>
      </c>
      <c r="H463">
        <v>1460</v>
      </c>
      <c r="I463" t="s">
        <v>32</v>
      </c>
      <c r="J463" s="33" t="s">
        <v>36</v>
      </c>
      <c r="K463" t="str">
        <f t="shared" si="7"/>
        <v>08.05.2024</v>
      </c>
    </row>
    <row r="464" spans="1:11" x14ac:dyDescent="0.3">
      <c r="A464" s="49" t="s">
        <v>191</v>
      </c>
      <c r="B464" t="s">
        <v>154</v>
      </c>
      <c r="C464" t="s">
        <v>33</v>
      </c>
      <c r="D464" t="s">
        <v>30</v>
      </c>
      <c r="E464" t="s">
        <v>31</v>
      </c>
      <c r="F464">
        <v>20060</v>
      </c>
      <c r="G464">
        <v>15620</v>
      </c>
      <c r="H464">
        <v>4440</v>
      </c>
      <c r="I464" t="s">
        <v>12</v>
      </c>
      <c r="J464" s="33" t="s">
        <v>29</v>
      </c>
      <c r="K464" t="str">
        <f t="shared" si="7"/>
        <v>08.05.2024</v>
      </c>
    </row>
    <row r="465" spans="1:11" x14ac:dyDescent="0.3">
      <c r="A465" s="49" t="s">
        <v>191</v>
      </c>
      <c r="B465" t="s">
        <v>104</v>
      </c>
      <c r="C465" t="s">
        <v>33</v>
      </c>
      <c r="D465" t="s">
        <v>30</v>
      </c>
      <c r="E465" t="s">
        <v>31</v>
      </c>
      <c r="F465">
        <v>8840</v>
      </c>
      <c r="G465">
        <v>6440</v>
      </c>
      <c r="H465">
        <v>2400</v>
      </c>
      <c r="I465" t="s">
        <v>12</v>
      </c>
      <c r="J465" s="33" t="s">
        <v>29</v>
      </c>
      <c r="K465" t="str">
        <f t="shared" si="7"/>
        <v>08.05.2024</v>
      </c>
    </row>
    <row r="466" spans="1:11" x14ac:dyDescent="0.3">
      <c r="A466" s="49" t="s">
        <v>191</v>
      </c>
      <c r="B466" t="s">
        <v>88</v>
      </c>
      <c r="C466" t="s">
        <v>29</v>
      </c>
      <c r="D466" t="s">
        <v>30</v>
      </c>
      <c r="E466" t="s">
        <v>31</v>
      </c>
      <c r="F466">
        <v>4380</v>
      </c>
      <c r="G466">
        <v>2740</v>
      </c>
      <c r="H466">
        <v>1640</v>
      </c>
      <c r="I466" t="s">
        <v>32</v>
      </c>
      <c r="J466" s="33" t="s">
        <v>36</v>
      </c>
      <c r="K466" t="str">
        <f t="shared" si="7"/>
        <v>08.05.2024</v>
      </c>
    </row>
    <row r="467" spans="1:11" x14ac:dyDescent="0.3">
      <c r="A467" s="49" t="s">
        <v>191</v>
      </c>
      <c r="B467" t="s">
        <v>80</v>
      </c>
      <c r="C467" t="s">
        <v>29</v>
      </c>
      <c r="D467" t="s">
        <v>30</v>
      </c>
      <c r="E467" t="s">
        <v>31</v>
      </c>
      <c r="F467">
        <v>4300</v>
      </c>
      <c r="G467">
        <v>2720</v>
      </c>
      <c r="H467">
        <v>1580</v>
      </c>
      <c r="I467" t="s">
        <v>32</v>
      </c>
      <c r="J467" s="33" t="s">
        <v>36</v>
      </c>
      <c r="K467" t="str">
        <f t="shared" si="7"/>
        <v>08.05.2024</v>
      </c>
    </row>
    <row r="468" spans="1:11" x14ac:dyDescent="0.3">
      <c r="A468" s="49" t="s">
        <v>191</v>
      </c>
      <c r="B468" t="s">
        <v>113</v>
      </c>
      <c r="C468" t="s">
        <v>33</v>
      </c>
      <c r="D468" t="s">
        <v>30</v>
      </c>
      <c r="E468" t="s">
        <v>31</v>
      </c>
      <c r="F468">
        <v>7540</v>
      </c>
      <c r="G468">
        <v>5920</v>
      </c>
      <c r="H468">
        <v>1620</v>
      </c>
      <c r="I468" t="s">
        <v>12</v>
      </c>
      <c r="J468" s="33" t="s">
        <v>29</v>
      </c>
      <c r="K468" t="str">
        <f t="shared" si="7"/>
        <v>08.05.2024</v>
      </c>
    </row>
    <row r="469" spans="1:11" x14ac:dyDescent="0.3">
      <c r="A469" s="49" t="s">
        <v>191</v>
      </c>
      <c r="B469" t="s">
        <v>76</v>
      </c>
      <c r="C469" t="s">
        <v>29</v>
      </c>
      <c r="D469" t="s">
        <v>30</v>
      </c>
      <c r="E469" t="s">
        <v>31</v>
      </c>
      <c r="F469">
        <v>4440</v>
      </c>
      <c r="G469">
        <v>2560</v>
      </c>
      <c r="H469">
        <v>1880</v>
      </c>
      <c r="I469" t="s">
        <v>32</v>
      </c>
      <c r="J469" s="33" t="s">
        <v>36</v>
      </c>
      <c r="K469" t="str">
        <f t="shared" si="7"/>
        <v>08.05.2024</v>
      </c>
    </row>
    <row r="470" spans="1:11" x14ac:dyDescent="0.3">
      <c r="A470" s="49" t="s">
        <v>191</v>
      </c>
      <c r="B470" t="s">
        <v>81</v>
      </c>
      <c r="C470" t="s">
        <v>29</v>
      </c>
      <c r="D470" t="s">
        <v>30</v>
      </c>
      <c r="E470" t="s">
        <v>31</v>
      </c>
      <c r="F470">
        <v>4340</v>
      </c>
      <c r="G470">
        <v>2460</v>
      </c>
      <c r="H470">
        <v>1880</v>
      </c>
      <c r="I470" t="s">
        <v>32</v>
      </c>
      <c r="J470" s="33" t="s">
        <v>36</v>
      </c>
      <c r="K470" t="str">
        <f t="shared" si="7"/>
        <v>08.05.2024</v>
      </c>
    </row>
    <row r="471" spans="1:11" x14ac:dyDescent="0.3">
      <c r="A471" s="49" t="s">
        <v>191</v>
      </c>
      <c r="B471" t="s">
        <v>106</v>
      </c>
      <c r="C471" t="s">
        <v>33</v>
      </c>
      <c r="D471" t="s">
        <v>30</v>
      </c>
      <c r="E471" t="s">
        <v>31</v>
      </c>
      <c r="F471">
        <v>15700</v>
      </c>
      <c r="G471">
        <v>11400</v>
      </c>
      <c r="H471">
        <v>4300</v>
      </c>
      <c r="I471" t="s">
        <v>12</v>
      </c>
      <c r="J471" s="33" t="s">
        <v>29</v>
      </c>
      <c r="K471" t="str">
        <f t="shared" si="7"/>
        <v>08.05.2024</v>
      </c>
    </row>
    <row r="472" spans="1:11" x14ac:dyDescent="0.3">
      <c r="A472" s="49" t="s">
        <v>191</v>
      </c>
      <c r="B472" t="s">
        <v>153</v>
      </c>
      <c r="C472" t="s">
        <v>33</v>
      </c>
      <c r="D472" t="s">
        <v>30</v>
      </c>
      <c r="E472" t="s">
        <v>31</v>
      </c>
      <c r="F472">
        <v>10460</v>
      </c>
      <c r="G472">
        <v>5720</v>
      </c>
      <c r="H472">
        <v>4740</v>
      </c>
      <c r="I472" t="s">
        <v>12</v>
      </c>
      <c r="J472" s="33" t="s">
        <v>29</v>
      </c>
      <c r="K472" t="str">
        <f t="shared" si="7"/>
        <v>08.05.2024</v>
      </c>
    </row>
    <row r="473" spans="1:11" x14ac:dyDescent="0.3">
      <c r="A473" s="49" t="s">
        <v>191</v>
      </c>
      <c r="B473" t="s">
        <v>167</v>
      </c>
      <c r="C473" t="s">
        <v>33</v>
      </c>
      <c r="D473" t="s">
        <v>30</v>
      </c>
      <c r="E473" t="s">
        <v>31</v>
      </c>
      <c r="F473">
        <v>16680</v>
      </c>
      <c r="G473">
        <v>13800</v>
      </c>
      <c r="H473">
        <v>2880</v>
      </c>
      <c r="I473" t="s">
        <v>12</v>
      </c>
      <c r="J473" s="33" t="s">
        <v>29</v>
      </c>
      <c r="K473" t="str">
        <f t="shared" si="7"/>
        <v>08.05.2024</v>
      </c>
    </row>
    <row r="474" spans="1:11" x14ac:dyDescent="0.3">
      <c r="A474" s="49" t="s">
        <v>191</v>
      </c>
      <c r="B474" t="s">
        <v>98</v>
      </c>
      <c r="C474" t="s">
        <v>29</v>
      </c>
      <c r="D474" t="s">
        <v>30</v>
      </c>
      <c r="E474" t="s">
        <v>31</v>
      </c>
      <c r="F474">
        <v>4400</v>
      </c>
      <c r="G474">
        <v>2820</v>
      </c>
      <c r="H474">
        <v>1580</v>
      </c>
      <c r="I474" t="s">
        <v>32</v>
      </c>
      <c r="J474" s="33" t="s">
        <v>36</v>
      </c>
      <c r="K474" t="str">
        <f t="shared" si="7"/>
        <v>08.05.2024</v>
      </c>
    </row>
    <row r="475" spans="1:11" x14ac:dyDescent="0.3">
      <c r="A475" s="49" t="s">
        <v>191</v>
      </c>
      <c r="B475" t="s">
        <v>125</v>
      </c>
      <c r="C475" t="s">
        <v>29</v>
      </c>
      <c r="D475" t="s">
        <v>30</v>
      </c>
      <c r="E475" t="s">
        <v>31</v>
      </c>
      <c r="F475">
        <v>5240</v>
      </c>
      <c r="G475">
        <v>4080</v>
      </c>
      <c r="H475">
        <v>1160</v>
      </c>
      <c r="I475" t="s">
        <v>32</v>
      </c>
      <c r="J475" s="33" t="s">
        <v>36</v>
      </c>
      <c r="K475" t="str">
        <f t="shared" si="7"/>
        <v>08.05.2024</v>
      </c>
    </row>
    <row r="476" spans="1:11" x14ac:dyDescent="0.3">
      <c r="A476" s="49" t="s">
        <v>191</v>
      </c>
      <c r="B476" t="s">
        <v>94</v>
      </c>
      <c r="C476" t="s">
        <v>33</v>
      </c>
      <c r="D476" t="s">
        <v>30</v>
      </c>
      <c r="E476" t="s">
        <v>31</v>
      </c>
      <c r="F476">
        <v>8680</v>
      </c>
      <c r="G476">
        <v>7560</v>
      </c>
      <c r="H476">
        <v>1120</v>
      </c>
      <c r="I476" t="s">
        <v>12</v>
      </c>
      <c r="J476" s="33" t="s">
        <v>29</v>
      </c>
      <c r="K476" t="str">
        <f t="shared" si="7"/>
        <v>08.05.2024</v>
      </c>
    </row>
    <row r="477" spans="1:11" x14ac:dyDescent="0.3">
      <c r="A477" s="49" t="s">
        <v>191</v>
      </c>
      <c r="B477" t="s">
        <v>108</v>
      </c>
      <c r="C477" t="s">
        <v>29</v>
      </c>
      <c r="D477" t="s">
        <v>30</v>
      </c>
      <c r="E477" t="s">
        <v>31</v>
      </c>
      <c r="F477">
        <v>4340</v>
      </c>
      <c r="G477">
        <v>3020</v>
      </c>
      <c r="H477">
        <v>1320</v>
      </c>
      <c r="I477" t="s">
        <v>32</v>
      </c>
      <c r="J477" s="33" t="s">
        <v>36</v>
      </c>
      <c r="K477" t="str">
        <f t="shared" si="7"/>
        <v>08.05.2024</v>
      </c>
    </row>
    <row r="478" spans="1:11" x14ac:dyDescent="0.3">
      <c r="A478" s="49" t="s">
        <v>191</v>
      </c>
      <c r="B478" t="s">
        <v>79</v>
      </c>
      <c r="C478" t="s">
        <v>29</v>
      </c>
      <c r="D478" t="s">
        <v>30</v>
      </c>
      <c r="E478" t="s">
        <v>31</v>
      </c>
      <c r="F478">
        <v>4100</v>
      </c>
      <c r="G478">
        <v>3100</v>
      </c>
      <c r="H478">
        <v>1000</v>
      </c>
      <c r="I478" t="s">
        <v>32</v>
      </c>
      <c r="J478" s="33" t="s">
        <v>36</v>
      </c>
      <c r="K478" t="str">
        <f t="shared" si="7"/>
        <v>08.05.2024</v>
      </c>
    </row>
    <row r="479" spans="1:11" x14ac:dyDescent="0.3">
      <c r="A479" s="49" t="s">
        <v>191</v>
      </c>
      <c r="B479" t="s">
        <v>86</v>
      </c>
      <c r="C479" t="s">
        <v>33</v>
      </c>
      <c r="D479" t="s">
        <v>30</v>
      </c>
      <c r="E479" t="s">
        <v>31</v>
      </c>
      <c r="F479">
        <v>9920</v>
      </c>
      <c r="G479">
        <v>8020</v>
      </c>
      <c r="H479">
        <v>1900</v>
      </c>
      <c r="I479" t="s">
        <v>12</v>
      </c>
      <c r="J479" s="33" t="s">
        <v>29</v>
      </c>
      <c r="K479" t="str">
        <f t="shared" si="7"/>
        <v>08.05.2024</v>
      </c>
    </row>
    <row r="480" spans="1:11" x14ac:dyDescent="0.3">
      <c r="A480" s="49" t="s">
        <v>191</v>
      </c>
      <c r="B480" t="s">
        <v>75</v>
      </c>
      <c r="C480" t="s">
        <v>33</v>
      </c>
      <c r="D480" t="s">
        <v>30</v>
      </c>
      <c r="E480" t="s">
        <v>31</v>
      </c>
      <c r="F480">
        <v>8600</v>
      </c>
      <c r="G480">
        <v>7100</v>
      </c>
      <c r="H480">
        <v>1500</v>
      </c>
      <c r="I480" t="s">
        <v>12</v>
      </c>
      <c r="J480" s="33" t="s">
        <v>29</v>
      </c>
      <c r="K480" t="str">
        <f t="shared" si="7"/>
        <v>08.05.2024</v>
      </c>
    </row>
    <row r="481" spans="1:11" x14ac:dyDescent="0.3">
      <c r="A481" s="49" t="s">
        <v>191</v>
      </c>
      <c r="B481" t="s">
        <v>115</v>
      </c>
      <c r="C481" t="s">
        <v>29</v>
      </c>
      <c r="D481" t="s">
        <v>30</v>
      </c>
      <c r="E481" t="s">
        <v>31</v>
      </c>
      <c r="F481">
        <v>4400</v>
      </c>
      <c r="G481">
        <v>2680</v>
      </c>
      <c r="H481">
        <v>1720</v>
      </c>
      <c r="I481" t="s">
        <v>32</v>
      </c>
      <c r="J481" s="33" t="s">
        <v>36</v>
      </c>
      <c r="K481" t="str">
        <f t="shared" si="7"/>
        <v>08.05.2024</v>
      </c>
    </row>
    <row r="482" spans="1:11" x14ac:dyDescent="0.3">
      <c r="A482" s="49" t="s">
        <v>191</v>
      </c>
      <c r="B482" t="s">
        <v>96</v>
      </c>
      <c r="C482" t="s">
        <v>33</v>
      </c>
      <c r="D482" t="s">
        <v>30</v>
      </c>
      <c r="E482" t="s">
        <v>31</v>
      </c>
      <c r="F482">
        <v>10640</v>
      </c>
      <c r="G482">
        <v>8320</v>
      </c>
      <c r="H482">
        <v>2320</v>
      </c>
      <c r="I482" t="s">
        <v>12</v>
      </c>
      <c r="J482" s="33" t="s">
        <v>29</v>
      </c>
      <c r="K482" t="str">
        <f t="shared" si="7"/>
        <v>08.05.2024</v>
      </c>
    </row>
    <row r="483" spans="1:11" x14ac:dyDescent="0.3">
      <c r="A483" s="49" t="s">
        <v>191</v>
      </c>
      <c r="B483" t="s">
        <v>74</v>
      </c>
      <c r="C483" t="s">
        <v>33</v>
      </c>
      <c r="D483" t="s">
        <v>30</v>
      </c>
      <c r="E483" t="s">
        <v>31</v>
      </c>
      <c r="F483">
        <v>8980</v>
      </c>
      <c r="G483">
        <v>6900</v>
      </c>
      <c r="H483">
        <v>2080</v>
      </c>
      <c r="I483" t="s">
        <v>12</v>
      </c>
      <c r="J483" s="33" t="s">
        <v>29</v>
      </c>
      <c r="K483" t="str">
        <f t="shared" si="7"/>
        <v>08.05.2024</v>
      </c>
    </row>
    <row r="484" spans="1:11" x14ac:dyDescent="0.3">
      <c r="A484" s="49" t="s">
        <v>191</v>
      </c>
      <c r="B484" t="s">
        <v>167</v>
      </c>
      <c r="C484" t="s">
        <v>33</v>
      </c>
      <c r="D484" t="s">
        <v>30</v>
      </c>
      <c r="E484" t="s">
        <v>31</v>
      </c>
      <c r="F484">
        <v>17260</v>
      </c>
      <c r="G484">
        <v>14180</v>
      </c>
      <c r="H484">
        <v>3080</v>
      </c>
      <c r="I484" t="s">
        <v>12</v>
      </c>
      <c r="J484" s="33" t="s">
        <v>29</v>
      </c>
      <c r="K484" t="str">
        <f t="shared" si="7"/>
        <v>08.05.2024</v>
      </c>
    </row>
    <row r="485" spans="1:11" x14ac:dyDescent="0.3">
      <c r="A485" s="49" t="s">
        <v>191</v>
      </c>
      <c r="B485" t="s">
        <v>153</v>
      </c>
      <c r="C485" t="s">
        <v>33</v>
      </c>
      <c r="D485" t="s">
        <v>30</v>
      </c>
      <c r="E485" t="s">
        <v>31</v>
      </c>
      <c r="F485">
        <v>9220</v>
      </c>
      <c r="G485">
        <v>5700</v>
      </c>
      <c r="H485">
        <v>3520</v>
      </c>
      <c r="I485" t="s">
        <v>12</v>
      </c>
      <c r="J485" s="33" t="s">
        <v>29</v>
      </c>
      <c r="K485" t="str">
        <f t="shared" si="7"/>
        <v>08.05.2024</v>
      </c>
    </row>
    <row r="486" spans="1:11" x14ac:dyDescent="0.3">
      <c r="A486" s="49" t="s">
        <v>191</v>
      </c>
      <c r="B486" t="s">
        <v>99</v>
      </c>
      <c r="C486" t="s">
        <v>33</v>
      </c>
      <c r="D486" t="s">
        <v>30</v>
      </c>
      <c r="E486" t="s">
        <v>31</v>
      </c>
      <c r="F486">
        <v>16320</v>
      </c>
      <c r="G486">
        <v>13800</v>
      </c>
      <c r="H486">
        <v>2520</v>
      </c>
      <c r="I486" t="s">
        <v>12</v>
      </c>
      <c r="J486" s="33" t="s">
        <v>29</v>
      </c>
      <c r="K486" t="str">
        <f t="shared" si="7"/>
        <v>08.05.2024</v>
      </c>
    </row>
    <row r="487" spans="1:11" x14ac:dyDescent="0.3">
      <c r="A487" s="49" t="s">
        <v>191</v>
      </c>
      <c r="B487" t="s">
        <v>70</v>
      </c>
      <c r="C487" t="s">
        <v>29</v>
      </c>
      <c r="D487" t="s">
        <v>30</v>
      </c>
      <c r="E487" t="s">
        <v>31</v>
      </c>
      <c r="F487">
        <v>3780</v>
      </c>
      <c r="G487">
        <v>2740</v>
      </c>
      <c r="H487">
        <v>1040</v>
      </c>
      <c r="I487" t="s">
        <v>32</v>
      </c>
      <c r="J487" s="33" t="s">
        <v>36</v>
      </c>
      <c r="K487" t="str">
        <f t="shared" si="7"/>
        <v>08.05.2024</v>
      </c>
    </row>
    <row r="488" spans="1:11" x14ac:dyDescent="0.3">
      <c r="A488" s="49" t="s">
        <v>191</v>
      </c>
      <c r="B488" t="s">
        <v>155</v>
      </c>
      <c r="C488" t="s">
        <v>33</v>
      </c>
      <c r="D488" t="s">
        <v>30</v>
      </c>
      <c r="E488" t="s">
        <v>31</v>
      </c>
      <c r="F488">
        <v>10420</v>
      </c>
      <c r="G488">
        <v>8360</v>
      </c>
      <c r="H488">
        <v>2060</v>
      </c>
      <c r="I488" t="s">
        <v>12</v>
      </c>
      <c r="J488" s="33" t="s">
        <v>29</v>
      </c>
      <c r="K488" t="str">
        <f t="shared" si="7"/>
        <v>08.05.2024</v>
      </c>
    </row>
    <row r="489" spans="1:11" x14ac:dyDescent="0.3">
      <c r="A489" s="49" t="s">
        <v>191</v>
      </c>
      <c r="B489" t="s">
        <v>94</v>
      </c>
      <c r="C489" t="s">
        <v>33</v>
      </c>
      <c r="D489" t="s">
        <v>30</v>
      </c>
      <c r="E489" t="s">
        <v>31</v>
      </c>
      <c r="F489">
        <v>9880</v>
      </c>
      <c r="G489">
        <v>7540</v>
      </c>
      <c r="H489">
        <v>2340</v>
      </c>
      <c r="I489" t="s">
        <v>12</v>
      </c>
      <c r="J489" s="33" t="s">
        <v>29</v>
      </c>
      <c r="K489" t="str">
        <f t="shared" si="7"/>
        <v>08.05.2024</v>
      </c>
    </row>
    <row r="490" spans="1:11" x14ac:dyDescent="0.3">
      <c r="A490" s="49" t="s">
        <v>191</v>
      </c>
      <c r="B490" t="s">
        <v>101</v>
      </c>
      <c r="C490" t="s">
        <v>29</v>
      </c>
      <c r="D490" t="s">
        <v>30</v>
      </c>
      <c r="E490" t="s">
        <v>31</v>
      </c>
      <c r="F490">
        <v>3980</v>
      </c>
      <c r="G490">
        <v>2600</v>
      </c>
      <c r="H490">
        <v>1380</v>
      </c>
      <c r="I490" t="s">
        <v>32</v>
      </c>
      <c r="J490" s="33" t="s">
        <v>36</v>
      </c>
      <c r="K490" t="str">
        <f t="shared" si="7"/>
        <v>08.05.2024</v>
      </c>
    </row>
    <row r="491" spans="1:11" x14ac:dyDescent="0.3">
      <c r="A491" s="49" t="s">
        <v>191</v>
      </c>
      <c r="B491" t="s">
        <v>127</v>
      </c>
      <c r="C491" t="s">
        <v>29</v>
      </c>
      <c r="D491" t="s">
        <v>30</v>
      </c>
      <c r="E491" t="s">
        <v>31</v>
      </c>
      <c r="F491">
        <v>3940</v>
      </c>
      <c r="G491">
        <v>2800</v>
      </c>
      <c r="H491">
        <v>1140</v>
      </c>
      <c r="I491" t="s">
        <v>32</v>
      </c>
      <c r="J491" s="33" t="s">
        <v>36</v>
      </c>
      <c r="K491" t="str">
        <f t="shared" si="7"/>
        <v>08.05.2024</v>
      </c>
    </row>
    <row r="492" spans="1:11" x14ac:dyDescent="0.3">
      <c r="A492" s="49" t="s">
        <v>191</v>
      </c>
      <c r="B492" t="s">
        <v>95</v>
      </c>
      <c r="C492" t="s">
        <v>29</v>
      </c>
      <c r="D492" t="s">
        <v>30</v>
      </c>
      <c r="E492" t="s">
        <v>31</v>
      </c>
      <c r="F492">
        <v>4000</v>
      </c>
      <c r="G492">
        <v>3100</v>
      </c>
      <c r="H492">
        <v>900</v>
      </c>
      <c r="I492" t="s">
        <v>32</v>
      </c>
      <c r="J492" s="33" t="s">
        <v>36</v>
      </c>
      <c r="K492" t="str">
        <f t="shared" si="7"/>
        <v>08.05.2024</v>
      </c>
    </row>
    <row r="493" spans="1:11" x14ac:dyDescent="0.3">
      <c r="A493" s="49" t="s">
        <v>191</v>
      </c>
      <c r="B493" t="s">
        <v>73</v>
      </c>
      <c r="C493" t="s">
        <v>29</v>
      </c>
      <c r="D493" t="s">
        <v>30</v>
      </c>
      <c r="E493" t="s">
        <v>31</v>
      </c>
      <c r="F493">
        <v>5360</v>
      </c>
      <c r="G493">
        <v>3660</v>
      </c>
      <c r="H493">
        <v>1700</v>
      </c>
      <c r="I493" t="s">
        <v>32</v>
      </c>
      <c r="J493" s="33" t="s">
        <v>36</v>
      </c>
      <c r="K493" t="str">
        <f t="shared" si="7"/>
        <v>08.05.2024</v>
      </c>
    </row>
    <row r="494" spans="1:11" x14ac:dyDescent="0.3">
      <c r="A494" s="49" t="s">
        <v>191</v>
      </c>
      <c r="B494" t="s">
        <v>88</v>
      </c>
      <c r="C494" t="s">
        <v>29</v>
      </c>
      <c r="D494" t="s">
        <v>30</v>
      </c>
      <c r="E494" t="s">
        <v>31</v>
      </c>
      <c r="F494">
        <v>4260</v>
      </c>
      <c r="G494">
        <v>2740</v>
      </c>
      <c r="H494">
        <v>1520</v>
      </c>
      <c r="I494" t="s">
        <v>32</v>
      </c>
      <c r="J494" s="33" t="s">
        <v>36</v>
      </c>
      <c r="K494" t="str">
        <f t="shared" si="7"/>
        <v>08.05.2024</v>
      </c>
    </row>
    <row r="495" spans="1:11" x14ac:dyDescent="0.3">
      <c r="A495" s="49" t="s">
        <v>191</v>
      </c>
      <c r="B495" t="s">
        <v>79</v>
      </c>
      <c r="C495" t="s">
        <v>29</v>
      </c>
      <c r="D495" t="s">
        <v>30</v>
      </c>
      <c r="E495" t="s">
        <v>31</v>
      </c>
      <c r="F495">
        <v>3880</v>
      </c>
      <c r="G495">
        <v>3120</v>
      </c>
      <c r="H495">
        <v>760</v>
      </c>
      <c r="I495" t="s">
        <v>32</v>
      </c>
      <c r="J495" s="33" t="s">
        <v>36</v>
      </c>
      <c r="K495" t="str">
        <f t="shared" si="7"/>
        <v>08.05.2024</v>
      </c>
    </row>
    <row r="496" spans="1:11" x14ac:dyDescent="0.3">
      <c r="A496" s="49" t="s">
        <v>191</v>
      </c>
      <c r="B496" t="s">
        <v>98</v>
      </c>
      <c r="C496" t="s">
        <v>29</v>
      </c>
      <c r="D496" t="s">
        <v>30</v>
      </c>
      <c r="E496" t="s">
        <v>31</v>
      </c>
      <c r="F496">
        <v>4080</v>
      </c>
      <c r="G496">
        <v>2820</v>
      </c>
      <c r="H496">
        <v>1260</v>
      </c>
      <c r="I496" t="s">
        <v>32</v>
      </c>
      <c r="J496" s="33" t="s">
        <v>36</v>
      </c>
      <c r="K496" t="str">
        <f t="shared" si="7"/>
        <v>08.05.2024</v>
      </c>
    </row>
    <row r="497" spans="1:11" x14ac:dyDescent="0.3">
      <c r="A497" s="49" t="s">
        <v>191</v>
      </c>
      <c r="B497" t="s">
        <v>125</v>
      </c>
      <c r="C497" t="s">
        <v>29</v>
      </c>
      <c r="D497" t="s">
        <v>30</v>
      </c>
      <c r="E497" t="s">
        <v>31</v>
      </c>
      <c r="F497">
        <v>5220</v>
      </c>
      <c r="G497">
        <v>4120</v>
      </c>
      <c r="H497">
        <v>1100</v>
      </c>
      <c r="I497" t="s">
        <v>32</v>
      </c>
      <c r="J497" s="33" t="s">
        <v>36</v>
      </c>
      <c r="K497" t="str">
        <f t="shared" si="7"/>
        <v>08.05.2024</v>
      </c>
    </row>
    <row r="498" spans="1:11" x14ac:dyDescent="0.3">
      <c r="A498" s="49" t="s">
        <v>191</v>
      </c>
      <c r="B498" t="s">
        <v>82</v>
      </c>
      <c r="C498" t="s">
        <v>29</v>
      </c>
      <c r="D498" t="s">
        <v>30</v>
      </c>
      <c r="E498" t="s">
        <v>31</v>
      </c>
      <c r="F498">
        <v>5020</v>
      </c>
      <c r="G498">
        <v>3220</v>
      </c>
      <c r="H498">
        <v>1800</v>
      </c>
      <c r="I498" t="s">
        <v>32</v>
      </c>
      <c r="J498" s="33" t="s">
        <v>36</v>
      </c>
      <c r="K498" t="str">
        <f t="shared" si="7"/>
        <v>08.05.2024</v>
      </c>
    </row>
    <row r="499" spans="1:11" x14ac:dyDescent="0.3">
      <c r="A499" s="49" t="s">
        <v>191</v>
      </c>
      <c r="B499" t="s">
        <v>81</v>
      </c>
      <c r="C499" t="s">
        <v>29</v>
      </c>
      <c r="D499" t="s">
        <v>30</v>
      </c>
      <c r="E499" t="s">
        <v>31</v>
      </c>
      <c r="F499">
        <v>4420</v>
      </c>
      <c r="G499">
        <v>2460</v>
      </c>
      <c r="H499">
        <v>1960</v>
      </c>
      <c r="I499" t="s">
        <v>32</v>
      </c>
      <c r="J499" s="33" t="s">
        <v>36</v>
      </c>
      <c r="K499" t="str">
        <f t="shared" si="7"/>
        <v>08.05.2024</v>
      </c>
    </row>
    <row r="500" spans="1:11" x14ac:dyDescent="0.3">
      <c r="A500" s="49" t="s">
        <v>191</v>
      </c>
      <c r="B500" t="s">
        <v>89</v>
      </c>
      <c r="C500" t="s">
        <v>33</v>
      </c>
      <c r="D500" t="s">
        <v>30</v>
      </c>
      <c r="E500" t="s">
        <v>31</v>
      </c>
      <c r="F500">
        <v>13620</v>
      </c>
      <c r="G500">
        <v>11820</v>
      </c>
      <c r="H500">
        <v>1800</v>
      </c>
      <c r="I500" t="s">
        <v>12</v>
      </c>
      <c r="J500" s="33" t="s">
        <v>29</v>
      </c>
      <c r="K500" t="str">
        <f t="shared" si="7"/>
        <v>08.05.2024</v>
      </c>
    </row>
    <row r="501" spans="1:11" x14ac:dyDescent="0.3">
      <c r="A501" s="49" t="s">
        <v>191</v>
      </c>
      <c r="B501" t="s">
        <v>80</v>
      </c>
      <c r="C501" t="s">
        <v>29</v>
      </c>
      <c r="D501" t="s">
        <v>30</v>
      </c>
      <c r="E501" t="s">
        <v>31</v>
      </c>
      <c r="F501">
        <v>4360</v>
      </c>
      <c r="G501">
        <v>2760</v>
      </c>
      <c r="H501">
        <v>1600</v>
      </c>
      <c r="I501" t="s">
        <v>32</v>
      </c>
      <c r="J501" s="33" t="s">
        <v>36</v>
      </c>
      <c r="K501" t="str">
        <f t="shared" si="7"/>
        <v>08.05.2024</v>
      </c>
    </row>
    <row r="502" spans="1:11" x14ac:dyDescent="0.3">
      <c r="A502" s="49" t="s">
        <v>191</v>
      </c>
      <c r="B502" t="s">
        <v>76</v>
      </c>
      <c r="C502" t="s">
        <v>29</v>
      </c>
      <c r="D502" t="s">
        <v>30</v>
      </c>
      <c r="E502" t="s">
        <v>31</v>
      </c>
      <c r="F502">
        <v>3760</v>
      </c>
      <c r="G502">
        <v>2640</v>
      </c>
      <c r="H502">
        <v>1120</v>
      </c>
      <c r="I502" t="s">
        <v>32</v>
      </c>
      <c r="J502" s="33" t="s">
        <v>36</v>
      </c>
      <c r="K502" t="str">
        <f t="shared" si="7"/>
        <v>08.05.2024</v>
      </c>
    </row>
    <row r="503" spans="1:11" x14ac:dyDescent="0.3">
      <c r="A503" s="49" t="s">
        <v>191</v>
      </c>
      <c r="B503" t="s">
        <v>108</v>
      </c>
      <c r="C503" t="s">
        <v>29</v>
      </c>
      <c r="D503" t="s">
        <v>30</v>
      </c>
      <c r="E503" t="s">
        <v>31</v>
      </c>
      <c r="F503">
        <v>4800</v>
      </c>
      <c r="G503">
        <v>3080</v>
      </c>
      <c r="H503">
        <v>1720</v>
      </c>
      <c r="I503" t="s">
        <v>32</v>
      </c>
      <c r="J503" s="33" t="s">
        <v>36</v>
      </c>
      <c r="K503" t="str">
        <f t="shared" si="7"/>
        <v>08.05.2024</v>
      </c>
    </row>
    <row r="504" spans="1:11" x14ac:dyDescent="0.3">
      <c r="A504" s="49" t="s">
        <v>191</v>
      </c>
      <c r="B504" t="s">
        <v>83</v>
      </c>
      <c r="C504" t="s">
        <v>33</v>
      </c>
      <c r="D504" t="s">
        <v>30</v>
      </c>
      <c r="E504" t="s">
        <v>31</v>
      </c>
      <c r="F504">
        <v>14340</v>
      </c>
      <c r="G504">
        <v>12360</v>
      </c>
      <c r="H504">
        <v>1980</v>
      </c>
      <c r="I504" t="s">
        <v>12</v>
      </c>
      <c r="J504" s="33" t="s">
        <v>29</v>
      </c>
      <c r="K504" t="str">
        <f t="shared" si="7"/>
        <v>08.05.2024</v>
      </c>
    </row>
    <row r="505" spans="1:11" x14ac:dyDescent="0.3">
      <c r="A505" s="49" t="s">
        <v>192</v>
      </c>
      <c r="B505" t="s">
        <v>113</v>
      </c>
      <c r="C505" t="s">
        <v>33</v>
      </c>
      <c r="D505" t="s">
        <v>30</v>
      </c>
      <c r="E505" t="s">
        <v>31</v>
      </c>
      <c r="F505">
        <v>7840</v>
      </c>
      <c r="G505">
        <v>5760</v>
      </c>
      <c r="H505">
        <v>2080</v>
      </c>
      <c r="I505" t="s">
        <v>12</v>
      </c>
      <c r="J505" s="33" t="s">
        <v>29</v>
      </c>
      <c r="K505" t="str">
        <f t="shared" si="7"/>
        <v>09.05.2024</v>
      </c>
    </row>
    <row r="506" spans="1:11" x14ac:dyDescent="0.3">
      <c r="A506" s="49" t="s">
        <v>192</v>
      </c>
      <c r="B506" t="s">
        <v>71</v>
      </c>
      <c r="C506" t="s">
        <v>33</v>
      </c>
      <c r="D506" t="s">
        <v>30</v>
      </c>
      <c r="E506" t="s">
        <v>31</v>
      </c>
      <c r="F506">
        <v>18580</v>
      </c>
      <c r="G506">
        <v>15540</v>
      </c>
      <c r="H506">
        <v>3040</v>
      </c>
      <c r="I506" t="s">
        <v>12</v>
      </c>
      <c r="J506" s="33" t="s">
        <v>29</v>
      </c>
      <c r="K506" t="str">
        <f t="shared" si="7"/>
        <v>09.05.2024</v>
      </c>
    </row>
    <row r="507" spans="1:11" x14ac:dyDescent="0.3">
      <c r="A507" s="49" t="s">
        <v>192</v>
      </c>
      <c r="B507" t="s">
        <v>94</v>
      </c>
      <c r="C507" t="s">
        <v>33</v>
      </c>
      <c r="D507" t="s">
        <v>30</v>
      </c>
      <c r="E507" t="s">
        <v>31</v>
      </c>
      <c r="F507">
        <v>10320</v>
      </c>
      <c r="G507">
        <v>7660</v>
      </c>
      <c r="H507">
        <v>2660</v>
      </c>
      <c r="I507" t="s">
        <v>12</v>
      </c>
      <c r="J507" s="33" t="s">
        <v>29</v>
      </c>
      <c r="K507" t="str">
        <f t="shared" si="7"/>
        <v>09.05.2024</v>
      </c>
    </row>
    <row r="508" spans="1:11" x14ac:dyDescent="0.3">
      <c r="A508" s="49" t="s">
        <v>192</v>
      </c>
      <c r="B508" t="s">
        <v>87</v>
      </c>
      <c r="C508" t="s">
        <v>33</v>
      </c>
      <c r="D508" t="s">
        <v>30</v>
      </c>
      <c r="E508" t="s">
        <v>31</v>
      </c>
      <c r="F508">
        <v>6980</v>
      </c>
      <c r="G508">
        <v>5540</v>
      </c>
      <c r="H508">
        <v>1440</v>
      </c>
      <c r="I508" t="s">
        <v>12</v>
      </c>
      <c r="J508" s="33" t="s">
        <v>29</v>
      </c>
      <c r="K508" t="str">
        <f t="shared" si="7"/>
        <v>09.05.2024</v>
      </c>
    </row>
    <row r="509" spans="1:11" x14ac:dyDescent="0.3">
      <c r="A509" s="49" t="s">
        <v>192</v>
      </c>
      <c r="B509" t="s">
        <v>104</v>
      </c>
      <c r="C509" t="s">
        <v>33</v>
      </c>
      <c r="D509" t="s">
        <v>30</v>
      </c>
      <c r="E509" t="s">
        <v>31</v>
      </c>
      <c r="F509">
        <v>8040</v>
      </c>
      <c r="G509">
        <v>6420</v>
      </c>
      <c r="H509">
        <v>1620</v>
      </c>
      <c r="I509" t="s">
        <v>12</v>
      </c>
      <c r="J509" s="33" t="s">
        <v>29</v>
      </c>
      <c r="K509" t="str">
        <f t="shared" si="7"/>
        <v>09.05.2024</v>
      </c>
    </row>
    <row r="510" spans="1:11" x14ac:dyDescent="0.3">
      <c r="A510" s="49" t="s">
        <v>192</v>
      </c>
      <c r="B510" t="s">
        <v>78</v>
      </c>
      <c r="C510" t="s">
        <v>33</v>
      </c>
      <c r="D510" t="s">
        <v>30</v>
      </c>
      <c r="E510" t="s">
        <v>31</v>
      </c>
      <c r="F510">
        <v>6980</v>
      </c>
      <c r="G510">
        <v>5560</v>
      </c>
      <c r="H510">
        <v>1420</v>
      </c>
      <c r="I510" t="s">
        <v>12</v>
      </c>
      <c r="J510" s="33" t="s">
        <v>29</v>
      </c>
      <c r="K510" t="str">
        <f t="shared" si="7"/>
        <v>09.05.2024</v>
      </c>
    </row>
    <row r="511" spans="1:11" x14ac:dyDescent="0.3">
      <c r="A511" s="49" t="s">
        <v>192</v>
      </c>
      <c r="B511" t="s">
        <v>124</v>
      </c>
      <c r="C511" t="s">
        <v>33</v>
      </c>
      <c r="D511" t="s">
        <v>30</v>
      </c>
      <c r="E511" t="s">
        <v>31</v>
      </c>
      <c r="F511">
        <v>17660</v>
      </c>
      <c r="G511">
        <v>13840</v>
      </c>
      <c r="H511">
        <v>3820</v>
      </c>
      <c r="I511" t="s">
        <v>12</v>
      </c>
      <c r="J511" s="33" t="s">
        <v>29</v>
      </c>
      <c r="K511" t="str">
        <f t="shared" si="7"/>
        <v>09.05.2024</v>
      </c>
    </row>
    <row r="512" spans="1:11" x14ac:dyDescent="0.3">
      <c r="A512" s="49" t="s">
        <v>192</v>
      </c>
      <c r="B512" t="s">
        <v>103</v>
      </c>
      <c r="C512" t="s">
        <v>33</v>
      </c>
      <c r="D512" t="s">
        <v>30</v>
      </c>
      <c r="E512" t="s">
        <v>31</v>
      </c>
      <c r="F512">
        <v>7620</v>
      </c>
      <c r="G512">
        <v>5640</v>
      </c>
      <c r="H512">
        <v>1980</v>
      </c>
      <c r="I512" t="s">
        <v>12</v>
      </c>
      <c r="J512" s="33" t="s">
        <v>29</v>
      </c>
      <c r="K512" t="str">
        <f t="shared" si="7"/>
        <v>09.05.2024</v>
      </c>
    </row>
    <row r="513" spans="1:11" x14ac:dyDescent="0.3">
      <c r="A513" s="49" t="s">
        <v>192</v>
      </c>
      <c r="B513" t="s">
        <v>86</v>
      </c>
      <c r="C513" t="s">
        <v>33</v>
      </c>
      <c r="D513" t="s">
        <v>30</v>
      </c>
      <c r="E513" t="s">
        <v>31</v>
      </c>
      <c r="F513">
        <v>10160</v>
      </c>
      <c r="G513">
        <v>8000</v>
      </c>
      <c r="H513">
        <v>2160</v>
      </c>
      <c r="I513" t="s">
        <v>12</v>
      </c>
      <c r="J513" s="33" t="s">
        <v>29</v>
      </c>
      <c r="K513" t="str">
        <f t="shared" si="7"/>
        <v>09.05.2024</v>
      </c>
    </row>
    <row r="514" spans="1:11" x14ac:dyDescent="0.3">
      <c r="A514" s="49" t="s">
        <v>192</v>
      </c>
      <c r="B514" t="s">
        <v>87</v>
      </c>
      <c r="C514" t="s">
        <v>33</v>
      </c>
      <c r="D514" t="s">
        <v>30</v>
      </c>
      <c r="E514" t="s">
        <v>31</v>
      </c>
      <c r="F514">
        <v>6940</v>
      </c>
      <c r="G514">
        <v>5740</v>
      </c>
      <c r="H514">
        <v>1200</v>
      </c>
      <c r="I514" t="s">
        <v>12</v>
      </c>
      <c r="J514" s="33" t="s">
        <v>29</v>
      </c>
      <c r="K514" t="str">
        <f t="shared" si="7"/>
        <v>09.05.2024</v>
      </c>
    </row>
    <row r="515" spans="1:11" x14ac:dyDescent="0.3">
      <c r="A515" s="49" t="s">
        <v>192</v>
      </c>
      <c r="B515" t="s">
        <v>76</v>
      </c>
      <c r="C515" t="s">
        <v>29</v>
      </c>
      <c r="D515" t="s">
        <v>30</v>
      </c>
      <c r="E515" t="s">
        <v>31</v>
      </c>
      <c r="F515">
        <v>4300</v>
      </c>
      <c r="G515">
        <v>2600</v>
      </c>
      <c r="H515">
        <v>1700</v>
      </c>
      <c r="I515" t="s">
        <v>32</v>
      </c>
      <c r="J515" s="33" t="s">
        <v>36</v>
      </c>
      <c r="K515" t="str">
        <f t="shared" ref="K515:K578" si="8">LEFT(A515,10)</f>
        <v>09.05.2024</v>
      </c>
    </row>
    <row r="516" spans="1:11" x14ac:dyDescent="0.3">
      <c r="A516" s="49" t="s">
        <v>192</v>
      </c>
      <c r="B516" t="s">
        <v>165</v>
      </c>
      <c r="C516" t="s">
        <v>33</v>
      </c>
      <c r="D516" t="s">
        <v>30</v>
      </c>
      <c r="E516" t="s">
        <v>31</v>
      </c>
      <c r="F516">
        <v>12240</v>
      </c>
      <c r="G516">
        <v>8620</v>
      </c>
      <c r="H516">
        <v>3620</v>
      </c>
      <c r="I516" t="s">
        <v>12</v>
      </c>
      <c r="J516" s="33" t="s">
        <v>29</v>
      </c>
      <c r="K516" t="str">
        <f t="shared" si="8"/>
        <v>09.05.2024</v>
      </c>
    </row>
    <row r="517" spans="1:11" x14ac:dyDescent="0.3">
      <c r="A517" s="49" t="s">
        <v>192</v>
      </c>
      <c r="B517" t="s">
        <v>87</v>
      </c>
      <c r="C517" t="s">
        <v>33</v>
      </c>
      <c r="D517" t="s">
        <v>30</v>
      </c>
      <c r="E517" t="s">
        <v>31</v>
      </c>
      <c r="F517">
        <v>8160</v>
      </c>
      <c r="G517">
        <v>5580</v>
      </c>
      <c r="H517">
        <v>2580</v>
      </c>
      <c r="I517" t="s">
        <v>12</v>
      </c>
      <c r="J517" s="33" t="s">
        <v>29</v>
      </c>
      <c r="K517" t="str">
        <f t="shared" si="8"/>
        <v>09.05.2024</v>
      </c>
    </row>
    <row r="518" spans="1:11" x14ac:dyDescent="0.3">
      <c r="A518" s="49" t="s">
        <v>192</v>
      </c>
      <c r="B518" t="s">
        <v>95</v>
      </c>
      <c r="C518" t="s">
        <v>29</v>
      </c>
      <c r="D518" t="s">
        <v>30</v>
      </c>
      <c r="E518" t="s">
        <v>31</v>
      </c>
      <c r="F518">
        <v>4560</v>
      </c>
      <c r="G518">
        <v>3200</v>
      </c>
      <c r="H518">
        <v>1360</v>
      </c>
      <c r="I518" t="s">
        <v>32</v>
      </c>
      <c r="J518" s="33" t="s">
        <v>36</v>
      </c>
      <c r="K518" t="str">
        <f t="shared" si="8"/>
        <v>09.05.2024</v>
      </c>
    </row>
    <row r="519" spans="1:11" x14ac:dyDescent="0.3">
      <c r="A519" s="49" t="s">
        <v>192</v>
      </c>
      <c r="B519" t="s">
        <v>102</v>
      </c>
      <c r="C519" t="s">
        <v>33</v>
      </c>
      <c r="D519" t="s">
        <v>30</v>
      </c>
      <c r="E519" t="s">
        <v>31</v>
      </c>
      <c r="F519">
        <v>12040</v>
      </c>
      <c r="G519">
        <v>8660</v>
      </c>
      <c r="H519">
        <v>3380</v>
      </c>
      <c r="I519" t="s">
        <v>12</v>
      </c>
      <c r="J519" s="33" t="s">
        <v>29</v>
      </c>
      <c r="K519" t="str">
        <f t="shared" si="8"/>
        <v>09.05.2024</v>
      </c>
    </row>
    <row r="520" spans="1:11" x14ac:dyDescent="0.3">
      <c r="A520" s="49" t="s">
        <v>192</v>
      </c>
      <c r="B520" t="s">
        <v>96</v>
      </c>
      <c r="C520" t="s">
        <v>33</v>
      </c>
      <c r="D520" t="s">
        <v>30</v>
      </c>
      <c r="E520" t="s">
        <v>31</v>
      </c>
      <c r="F520">
        <v>12560</v>
      </c>
      <c r="G520">
        <v>8240</v>
      </c>
      <c r="H520">
        <v>4320</v>
      </c>
      <c r="I520" t="s">
        <v>12</v>
      </c>
      <c r="J520" s="33" t="s">
        <v>29</v>
      </c>
      <c r="K520" t="str">
        <f t="shared" si="8"/>
        <v>09.05.2024</v>
      </c>
    </row>
    <row r="521" spans="1:11" x14ac:dyDescent="0.3">
      <c r="A521" s="49" t="s">
        <v>192</v>
      </c>
      <c r="B521" t="s">
        <v>108</v>
      </c>
      <c r="C521" t="s">
        <v>29</v>
      </c>
      <c r="D521" t="s">
        <v>30</v>
      </c>
      <c r="E521" t="s">
        <v>31</v>
      </c>
      <c r="F521">
        <v>4440</v>
      </c>
      <c r="G521">
        <v>3140</v>
      </c>
      <c r="H521">
        <v>1300</v>
      </c>
      <c r="I521" t="s">
        <v>32</v>
      </c>
      <c r="J521" s="33" t="s">
        <v>36</v>
      </c>
      <c r="K521" t="str">
        <f t="shared" si="8"/>
        <v>09.05.2024</v>
      </c>
    </row>
    <row r="522" spans="1:11" x14ac:dyDescent="0.3">
      <c r="A522" s="49" t="s">
        <v>192</v>
      </c>
      <c r="B522" t="s">
        <v>104</v>
      </c>
      <c r="C522" t="s">
        <v>33</v>
      </c>
      <c r="D522" t="s">
        <v>30</v>
      </c>
      <c r="E522" t="s">
        <v>31</v>
      </c>
      <c r="F522">
        <v>8120</v>
      </c>
      <c r="G522">
        <v>6420</v>
      </c>
      <c r="H522">
        <v>1700</v>
      </c>
      <c r="I522" t="s">
        <v>12</v>
      </c>
      <c r="J522" s="33" t="s">
        <v>29</v>
      </c>
      <c r="K522" t="str">
        <f t="shared" si="8"/>
        <v>09.05.2024</v>
      </c>
    </row>
    <row r="523" spans="1:11" x14ac:dyDescent="0.3">
      <c r="A523" s="49" t="s">
        <v>192</v>
      </c>
      <c r="B523" t="s">
        <v>87</v>
      </c>
      <c r="C523" t="s">
        <v>33</v>
      </c>
      <c r="D523" t="s">
        <v>30</v>
      </c>
      <c r="E523" t="s">
        <v>31</v>
      </c>
      <c r="F523">
        <v>6760</v>
      </c>
      <c r="G523">
        <v>5520</v>
      </c>
      <c r="H523">
        <v>1240</v>
      </c>
      <c r="I523" t="s">
        <v>12</v>
      </c>
      <c r="J523" s="33" t="s">
        <v>29</v>
      </c>
      <c r="K523" t="str">
        <f t="shared" si="8"/>
        <v>09.05.2024</v>
      </c>
    </row>
    <row r="524" spans="1:11" x14ac:dyDescent="0.3">
      <c r="A524" s="49" t="s">
        <v>192</v>
      </c>
      <c r="B524" t="s">
        <v>125</v>
      </c>
      <c r="C524" t="s">
        <v>29</v>
      </c>
      <c r="D524" t="s">
        <v>30</v>
      </c>
      <c r="E524" t="s">
        <v>31</v>
      </c>
      <c r="F524">
        <v>5080</v>
      </c>
      <c r="G524">
        <v>4080</v>
      </c>
      <c r="H524">
        <v>1000</v>
      </c>
      <c r="I524" t="s">
        <v>32</v>
      </c>
      <c r="J524" s="33" t="s">
        <v>36</v>
      </c>
      <c r="K524" t="str">
        <f t="shared" si="8"/>
        <v>09.05.2024</v>
      </c>
    </row>
    <row r="525" spans="1:11" x14ac:dyDescent="0.3">
      <c r="A525" s="49" t="s">
        <v>192</v>
      </c>
      <c r="B525" t="s">
        <v>98</v>
      </c>
      <c r="C525" t="s">
        <v>29</v>
      </c>
      <c r="D525" t="s">
        <v>30</v>
      </c>
      <c r="E525" t="s">
        <v>31</v>
      </c>
      <c r="F525">
        <v>3620</v>
      </c>
      <c r="G525">
        <v>2860</v>
      </c>
      <c r="H525">
        <v>760</v>
      </c>
      <c r="I525" t="s">
        <v>32</v>
      </c>
      <c r="J525" s="33" t="s">
        <v>36</v>
      </c>
      <c r="K525" t="str">
        <f t="shared" si="8"/>
        <v>09.05.2024</v>
      </c>
    </row>
    <row r="526" spans="1:11" x14ac:dyDescent="0.3">
      <c r="A526" s="49" t="s">
        <v>192</v>
      </c>
      <c r="B526" t="s">
        <v>71</v>
      </c>
      <c r="C526" t="s">
        <v>33</v>
      </c>
      <c r="D526" t="s">
        <v>30</v>
      </c>
      <c r="E526" t="s">
        <v>31</v>
      </c>
      <c r="F526">
        <v>19840</v>
      </c>
      <c r="G526">
        <v>16160</v>
      </c>
      <c r="H526">
        <v>3680</v>
      </c>
      <c r="I526" t="s">
        <v>12</v>
      </c>
      <c r="J526" s="33" t="s">
        <v>29</v>
      </c>
      <c r="K526" t="str">
        <f t="shared" si="8"/>
        <v>09.05.2024</v>
      </c>
    </row>
    <row r="527" spans="1:11" x14ac:dyDescent="0.3">
      <c r="A527" s="49" t="s">
        <v>192</v>
      </c>
      <c r="B527" t="s">
        <v>81</v>
      </c>
      <c r="C527" t="s">
        <v>29</v>
      </c>
      <c r="D527" t="s">
        <v>30</v>
      </c>
      <c r="E527" t="s">
        <v>31</v>
      </c>
      <c r="F527">
        <v>3240</v>
      </c>
      <c r="G527">
        <v>2520</v>
      </c>
      <c r="H527">
        <v>720</v>
      </c>
      <c r="I527" t="s">
        <v>32</v>
      </c>
      <c r="J527" s="33" t="s">
        <v>36</v>
      </c>
      <c r="K527" t="str">
        <f t="shared" si="8"/>
        <v>09.05.2024</v>
      </c>
    </row>
    <row r="528" spans="1:11" x14ac:dyDescent="0.3">
      <c r="A528" s="49" t="s">
        <v>192</v>
      </c>
      <c r="B528" t="s">
        <v>73</v>
      </c>
      <c r="C528" t="s">
        <v>29</v>
      </c>
      <c r="D528" t="s">
        <v>30</v>
      </c>
      <c r="E528" t="s">
        <v>31</v>
      </c>
      <c r="F528">
        <v>4860</v>
      </c>
      <c r="G528">
        <v>3640</v>
      </c>
      <c r="H528">
        <v>1220</v>
      </c>
      <c r="I528" t="s">
        <v>32</v>
      </c>
      <c r="J528" s="33" t="s">
        <v>36</v>
      </c>
      <c r="K528" t="str">
        <f t="shared" si="8"/>
        <v>09.05.2024</v>
      </c>
    </row>
    <row r="529" spans="1:11" x14ac:dyDescent="0.3">
      <c r="A529" s="49" t="s">
        <v>192</v>
      </c>
      <c r="B529" t="s">
        <v>127</v>
      </c>
      <c r="C529" t="s">
        <v>29</v>
      </c>
      <c r="D529" t="s">
        <v>30</v>
      </c>
      <c r="E529" t="s">
        <v>31</v>
      </c>
      <c r="F529">
        <v>3420</v>
      </c>
      <c r="G529">
        <v>2820</v>
      </c>
      <c r="H529">
        <v>600</v>
      </c>
      <c r="I529" t="s">
        <v>32</v>
      </c>
      <c r="J529" s="33" t="s">
        <v>36</v>
      </c>
      <c r="K529" t="str">
        <f t="shared" si="8"/>
        <v>09.05.2024</v>
      </c>
    </row>
    <row r="530" spans="1:11" x14ac:dyDescent="0.3">
      <c r="A530" s="49" t="s">
        <v>192</v>
      </c>
      <c r="B530" t="s">
        <v>156</v>
      </c>
      <c r="C530" t="s">
        <v>29</v>
      </c>
      <c r="D530" t="s">
        <v>30</v>
      </c>
      <c r="E530" t="s">
        <v>31</v>
      </c>
      <c r="F530">
        <v>4460</v>
      </c>
      <c r="G530">
        <v>2640</v>
      </c>
      <c r="H530">
        <v>1820</v>
      </c>
      <c r="I530" t="s">
        <v>32</v>
      </c>
      <c r="J530" s="33" t="s">
        <v>36</v>
      </c>
      <c r="K530" t="str">
        <f t="shared" si="8"/>
        <v>09.05.2024</v>
      </c>
    </row>
    <row r="531" spans="1:11" x14ac:dyDescent="0.3">
      <c r="A531" s="49" t="s">
        <v>192</v>
      </c>
      <c r="B531" t="s">
        <v>88</v>
      </c>
      <c r="C531" t="s">
        <v>29</v>
      </c>
      <c r="D531" t="s">
        <v>30</v>
      </c>
      <c r="E531" t="s">
        <v>31</v>
      </c>
      <c r="F531">
        <v>4160</v>
      </c>
      <c r="G531">
        <v>2760</v>
      </c>
      <c r="H531">
        <v>1400</v>
      </c>
      <c r="I531" t="s">
        <v>32</v>
      </c>
      <c r="J531" s="33" t="s">
        <v>36</v>
      </c>
      <c r="K531" t="str">
        <f t="shared" si="8"/>
        <v>09.05.2024</v>
      </c>
    </row>
    <row r="532" spans="1:11" x14ac:dyDescent="0.3">
      <c r="A532" s="49" t="s">
        <v>192</v>
      </c>
      <c r="B532" t="s">
        <v>80</v>
      </c>
      <c r="C532" t="s">
        <v>29</v>
      </c>
      <c r="D532" t="s">
        <v>30</v>
      </c>
      <c r="E532" t="s">
        <v>31</v>
      </c>
      <c r="F532">
        <v>4140</v>
      </c>
      <c r="G532">
        <v>2800</v>
      </c>
      <c r="H532">
        <v>1340</v>
      </c>
      <c r="I532" t="s">
        <v>32</v>
      </c>
      <c r="J532" s="33" t="s">
        <v>36</v>
      </c>
      <c r="K532" t="str">
        <f t="shared" si="8"/>
        <v>09.05.2024</v>
      </c>
    </row>
    <row r="533" spans="1:11" x14ac:dyDescent="0.3">
      <c r="A533" s="49" t="s">
        <v>192</v>
      </c>
      <c r="B533" t="s">
        <v>185</v>
      </c>
      <c r="C533" t="s">
        <v>33</v>
      </c>
      <c r="D533" t="s">
        <v>30</v>
      </c>
      <c r="E533" t="s">
        <v>31</v>
      </c>
      <c r="F533">
        <v>18020</v>
      </c>
      <c r="G533">
        <v>13760</v>
      </c>
      <c r="H533">
        <v>4260</v>
      </c>
      <c r="I533" t="s">
        <v>186</v>
      </c>
      <c r="J533" s="33" t="s">
        <v>29</v>
      </c>
      <c r="K533" t="str">
        <f t="shared" si="8"/>
        <v>09.05.2024</v>
      </c>
    </row>
    <row r="534" spans="1:11" x14ac:dyDescent="0.3">
      <c r="A534" s="49" t="s">
        <v>192</v>
      </c>
      <c r="B534" t="s">
        <v>79</v>
      </c>
      <c r="C534" t="s">
        <v>29</v>
      </c>
      <c r="D534" t="s">
        <v>30</v>
      </c>
      <c r="E534" t="s">
        <v>31</v>
      </c>
      <c r="F534">
        <v>4700</v>
      </c>
      <c r="G534">
        <v>3140</v>
      </c>
      <c r="H534">
        <v>1560</v>
      </c>
      <c r="I534" t="s">
        <v>32</v>
      </c>
      <c r="J534" s="33" t="s">
        <v>36</v>
      </c>
      <c r="K534" t="str">
        <f t="shared" si="8"/>
        <v>09.05.2024</v>
      </c>
    </row>
    <row r="535" spans="1:11" x14ac:dyDescent="0.3">
      <c r="A535" s="49" t="s">
        <v>192</v>
      </c>
      <c r="B535" t="s">
        <v>82</v>
      </c>
      <c r="C535" t="s">
        <v>29</v>
      </c>
      <c r="D535" t="s">
        <v>30</v>
      </c>
      <c r="E535" t="s">
        <v>31</v>
      </c>
      <c r="F535">
        <v>4580</v>
      </c>
      <c r="G535">
        <v>3220</v>
      </c>
      <c r="H535">
        <v>1360</v>
      </c>
      <c r="I535" t="s">
        <v>32</v>
      </c>
      <c r="J535" s="33" t="s">
        <v>36</v>
      </c>
      <c r="K535" t="str">
        <f t="shared" si="8"/>
        <v>09.05.2024</v>
      </c>
    </row>
    <row r="536" spans="1:11" x14ac:dyDescent="0.3">
      <c r="A536" s="49" t="s">
        <v>192</v>
      </c>
      <c r="B536" t="s">
        <v>74</v>
      </c>
      <c r="C536" t="s">
        <v>33</v>
      </c>
      <c r="D536" t="s">
        <v>30</v>
      </c>
      <c r="E536" t="s">
        <v>31</v>
      </c>
      <c r="F536">
        <v>9800</v>
      </c>
      <c r="G536">
        <v>6880</v>
      </c>
      <c r="H536">
        <v>2920</v>
      </c>
      <c r="I536" t="s">
        <v>12</v>
      </c>
      <c r="J536" s="33" t="s">
        <v>29</v>
      </c>
      <c r="K536" t="str">
        <f t="shared" si="8"/>
        <v>09.05.2024</v>
      </c>
    </row>
    <row r="537" spans="1:11" x14ac:dyDescent="0.3">
      <c r="A537" s="49" t="s">
        <v>192</v>
      </c>
      <c r="B537" t="s">
        <v>115</v>
      </c>
      <c r="C537" t="s">
        <v>29</v>
      </c>
      <c r="D537" t="s">
        <v>30</v>
      </c>
      <c r="E537" t="s">
        <v>31</v>
      </c>
      <c r="F537">
        <v>3580</v>
      </c>
      <c r="G537">
        <v>2580</v>
      </c>
      <c r="H537">
        <v>1000</v>
      </c>
      <c r="I537" t="s">
        <v>32</v>
      </c>
      <c r="J537" s="33" t="s">
        <v>36</v>
      </c>
      <c r="K537" t="str">
        <f t="shared" si="8"/>
        <v>09.05.2024</v>
      </c>
    </row>
    <row r="538" spans="1:11" x14ac:dyDescent="0.3">
      <c r="A538" s="49" t="s">
        <v>192</v>
      </c>
      <c r="B538" t="s">
        <v>101</v>
      </c>
      <c r="C538" t="s">
        <v>29</v>
      </c>
      <c r="D538" t="s">
        <v>30</v>
      </c>
      <c r="E538" t="s">
        <v>31</v>
      </c>
      <c r="F538">
        <v>4060</v>
      </c>
      <c r="G538">
        <v>2620</v>
      </c>
      <c r="H538">
        <v>1440</v>
      </c>
      <c r="I538" t="s">
        <v>32</v>
      </c>
      <c r="J538" s="33" t="s">
        <v>36</v>
      </c>
      <c r="K538" t="str">
        <f t="shared" si="8"/>
        <v>09.05.2024</v>
      </c>
    </row>
    <row r="539" spans="1:11" x14ac:dyDescent="0.3">
      <c r="A539" s="49" t="s">
        <v>192</v>
      </c>
      <c r="B539" t="s">
        <v>72</v>
      </c>
      <c r="C539" t="s">
        <v>29</v>
      </c>
      <c r="D539" t="s">
        <v>30</v>
      </c>
      <c r="E539" t="s">
        <v>31</v>
      </c>
      <c r="F539">
        <v>3520</v>
      </c>
      <c r="G539">
        <v>2820</v>
      </c>
      <c r="H539">
        <v>700</v>
      </c>
      <c r="I539" t="s">
        <v>32</v>
      </c>
      <c r="J539" s="33" t="s">
        <v>36</v>
      </c>
      <c r="K539" t="str">
        <f t="shared" si="8"/>
        <v>09.05.2024</v>
      </c>
    </row>
    <row r="540" spans="1:11" x14ac:dyDescent="0.3">
      <c r="A540" s="49" t="s">
        <v>192</v>
      </c>
      <c r="B540" t="s">
        <v>84</v>
      </c>
      <c r="C540" t="s">
        <v>33</v>
      </c>
      <c r="D540" t="s">
        <v>30</v>
      </c>
      <c r="E540" t="s">
        <v>31</v>
      </c>
      <c r="F540">
        <v>17320</v>
      </c>
      <c r="G540">
        <v>13080</v>
      </c>
      <c r="H540">
        <v>4240</v>
      </c>
      <c r="I540" t="s">
        <v>12</v>
      </c>
      <c r="J540" s="33" t="s">
        <v>29</v>
      </c>
      <c r="K540" t="str">
        <f t="shared" si="8"/>
        <v>09.05.2024</v>
      </c>
    </row>
    <row r="541" spans="1:11" x14ac:dyDescent="0.3">
      <c r="A541" s="49" t="s">
        <v>192</v>
      </c>
      <c r="B541" t="s">
        <v>100</v>
      </c>
      <c r="C541" t="s">
        <v>33</v>
      </c>
      <c r="D541" t="s">
        <v>30</v>
      </c>
      <c r="E541" t="s">
        <v>31</v>
      </c>
      <c r="F541">
        <v>17220</v>
      </c>
      <c r="G541">
        <v>13580</v>
      </c>
      <c r="H541">
        <v>3640</v>
      </c>
      <c r="I541" t="s">
        <v>12</v>
      </c>
      <c r="J541" s="33" t="s">
        <v>29</v>
      </c>
      <c r="K541" t="str">
        <f t="shared" si="8"/>
        <v>09.05.2024</v>
      </c>
    </row>
    <row r="542" spans="1:11" x14ac:dyDescent="0.3">
      <c r="A542" s="49" t="s">
        <v>192</v>
      </c>
      <c r="B542" t="s">
        <v>187</v>
      </c>
      <c r="C542" t="s">
        <v>33</v>
      </c>
      <c r="D542" t="s">
        <v>30</v>
      </c>
      <c r="E542" t="s">
        <v>31</v>
      </c>
      <c r="F542">
        <v>15720</v>
      </c>
      <c r="G542">
        <v>12600</v>
      </c>
      <c r="H542">
        <v>3120</v>
      </c>
      <c r="I542" t="s">
        <v>12</v>
      </c>
      <c r="J542" s="33" t="s">
        <v>29</v>
      </c>
      <c r="K542" t="str">
        <f t="shared" si="8"/>
        <v>09.05.2024</v>
      </c>
    </row>
    <row r="543" spans="1:11" x14ac:dyDescent="0.3">
      <c r="A543" s="49" t="s">
        <v>193</v>
      </c>
      <c r="B543" t="s">
        <v>103</v>
      </c>
      <c r="C543" t="s">
        <v>33</v>
      </c>
      <c r="D543" t="s">
        <v>30</v>
      </c>
      <c r="E543" t="s">
        <v>31</v>
      </c>
      <c r="F543">
        <v>7300</v>
      </c>
      <c r="G543">
        <v>6020</v>
      </c>
      <c r="H543">
        <v>1280</v>
      </c>
      <c r="I543" t="s">
        <v>12</v>
      </c>
      <c r="J543" s="33" t="s">
        <v>29</v>
      </c>
      <c r="K543" t="str">
        <f t="shared" si="8"/>
        <v>10.05.2024</v>
      </c>
    </row>
    <row r="544" spans="1:11" x14ac:dyDescent="0.3">
      <c r="A544" s="49" t="s">
        <v>193</v>
      </c>
      <c r="B544" t="s">
        <v>71</v>
      </c>
      <c r="C544" t="s">
        <v>33</v>
      </c>
      <c r="D544" t="s">
        <v>30</v>
      </c>
      <c r="E544" t="s">
        <v>31</v>
      </c>
      <c r="F544">
        <v>19440</v>
      </c>
      <c r="G544">
        <v>15760</v>
      </c>
      <c r="H544">
        <v>3680</v>
      </c>
      <c r="I544" t="s">
        <v>12</v>
      </c>
      <c r="J544" s="33" t="s">
        <v>29</v>
      </c>
      <c r="K544" t="str">
        <f t="shared" si="8"/>
        <v>10.05.2024</v>
      </c>
    </row>
    <row r="545" spans="1:11" x14ac:dyDescent="0.3">
      <c r="A545" s="49" t="s">
        <v>193</v>
      </c>
      <c r="B545" t="s">
        <v>103</v>
      </c>
      <c r="C545" t="s">
        <v>33</v>
      </c>
      <c r="D545" t="s">
        <v>30</v>
      </c>
      <c r="E545" t="s">
        <v>31</v>
      </c>
      <c r="F545">
        <v>9220</v>
      </c>
      <c r="G545">
        <v>5760</v>
      </c>
      <c r="H545">
        <v>3460</v>
      </c>
      <c r="I545" t="s">
        <v>12</v>
      </c>
      <c r="J545" s="33" t="s">
        <v>29</v>
      </c>
      <c r="K545" t="str">
        <f t="shared" si="8"/>
        <v>10.05.2024</v>
      </c>
    </row>
    <row r="546" spans="1:11" x14ac:dyDescent="0.3">
      <c r="A546" s="49" t="s">
        <v>193</v>
      </c>
      <c r="B546" t="s">
        <v>188</v>
      </c>
      <c r="C546" t="s">
        <v>33</v>
      </c>
      <c r="D546" t="s">
        <v>30</v>
      </c>
      <c r="E546" t="s">
        <v>31</v>
      </c>
      <c r="F546">
        <v>18000</v>
      </c>
      <c r="G546">
        <v>15760</v>
      </c>
      <c r="H546">
        <v>2240</v>
      </c>
      <c r="I546" t="s">
        <v>12</v>
      </c>
      <c r="J546" s="33" t="s">
        <v>29</v>
      </c>
      <c r="K546" t="str">
        <f t="shared" si="8"/>
        <v>10.05.2024</v>
      </c>
    </row>
    <row r="547" spans="1:11" x14ac:dyDescent="0.3">
      <c r="A547" s="49" t="s">
        <v>193</v>
      </c>
      <c r="B547" t="s">
        <v>113</v>
      </c>
      <c r="C547" t="s">
        <v>33</v>
      </c>
      <c r="D547" t="s">
        <v>30</v>
      </c>
      <c r="E547" t="s">
        <v>31</v>
      </c>
      <c r="F547">
        <v>7780</v>
      </c>
      <c r="G547">
        <v>5920</v>
      </c>
      <c r="H547">
        <v>1860</v>
      </c>
      <c r="I547" t="s">
        <v>12</v>
      </c>
      <c r="J547" s="33" t="s">
        <v>29</v>
      </c>
      <c r="K547" t="str">
        <f t="shared" si="8"/>
        <v>10.05.2024</v>
      </c>
    </row>
    <row r="548" spans="1:11" x14ac:dyDescent="0.3">
      <c r="A548" s="49" t="s">
        <v>193</v>
      </c>
      <c r="B548" t="s">
        <v>90</v>
      </c>
      <c r="C548" t="s">
        <v>33</v>
      </c>
      <c r="D548" t="s">
        <v>30</v>
      </c>
      <c r="E548" t="s">
        <v>31</v>
      </c>
      <c r="F548">
        <v>19180</v>
      </c>
      <c r="G548">
        <v>16420</v>
      </c>
      <c r="H548">
        <v>2760</v>
      </c>
      <c r="I548" t="s">
        <v>12</v>
      </c>
      <c r="J548" s="33" t="s">
        <v>29</v>
      </c>
      <c r="K548" t="str">
        <f t="shared" si="8"/>
        <v>10.05.2024</v>
      </c>
    </row>
    <row r="549" spans="1:11" x14ac:dyDescent="0.3">
      <c r="A549" s="49" t="s">
        <v>193</v>
      </c>
      <c r="B549" t="s">
        <v>87</v>
      </c>
      <c r="C549" t="s">
        <v>33</v>
      </c>
      <c r="D549" t="s">
        <v>30</v>
      </c>
      <c r="E549" t="s">
        <v>31</v>
      </c>
      <c r="F549">
        <v>7140</v>
      </c>
      <c r="G549">
        <v>5440</v>
      </c>
      <c r="H549">
        <v>1700</v>
      </c>
      <c r="I549" t="s">
        <v>12</v>
      </c>
      <c r="J549" s="33" t="s">
        <v>29</v>
      </c>
      <c r="K549" t="str">
        <f t="shared" si="8"/>
        <v>10.05.2024</v>
      </c>
    </row>
    <row r="550" spans="1:11" x14ac:dyDescent="0.3">
      <c r="A550" s="49" t="s">
        <v>193</v>
      </c>
      <c r="B550" t="s">
        <v>86</v>
      </c>
      <c r="C550" t="s">
        <v>33</v>
      </c>
      <c r="D550" t="s">
        <v>30</v>
      </c>
      <c r="E550" t="s">
        <v>31</v>
      </c>
      <c r="F550">
        <v>10260</v>
      </c>
      <c r="G550">
        <v>8040</v>
      </c>
      <c r="H550">
        <v>2220</v>
      </c>
      <c r="I550" t="s">
        <v>12</v>
      </c>
      <c r="J550" s="33" t="s">
        <v>29</v>
      </c>
      <c r="K550" t="str">
        <f t="shared" si="8"/>
        <v>10.05.2024</v>
      </c>
    </row>
    <row r="551" spans="1:11" x14ac:dyDescent="0.3">
      <c r="A551" s="49" t="s">
        <v>193</v>
      </c>
      <c r="B551" t="s">
        <v>94</v>
      </c>
      <c r="C551" t="s">
        <v>33</v>
      </c>
      <c r="D551" t="s">
        <v>30</v>
      </c>
      <c r="E551" t="s">
        <v>31</v>
      </c>
      <c r="F551">
        <v>9880</v>
      </c>
      <c r="G551">
        <v>7900</v>
      </c>
      <c r="H551">
        <v>1980</v>
      </c>
      <c r="I551" t="s">
        <v>12</v>
      </c>
      <c r="J551" s="33" t="s">
        <v>29</v>
      </c>
      <c r="K551" t="str">
        <f t="shared" si="8"/>
        <v>10.05.2024</v>
      </c>
    </row>
    <row r="552" spans="1:11" x14ac:dyDescent="0.3">
      <c r="A552" s="49" t="s">
        <v>193</v>
      </c>
      <c r="B552" t="s">
        <v>106</v>
      </c>
      <c r="C552" t="s">
        <v>33</v>
      </c>
      <c r="D552" t="s">
        <v>30</v>
      </c>
      <c r="E552" t="s">
        <v>31</v>
      </c>
      <c r="F552">
        <v>13700</v>
      </c>
      <c r="G552">
        <v>11520</v>
      </c>
      <c r="H552">
        <v>2180</v>
      </c>
      <c r="I552" t="s">
        <v>12</v>
      </c>
      <c r="J552" s="33" t="s">
        <v>29</v>
      </c>
      <c r="K552" t="str">
        <f t="shared" si="8"/>
        <v>10.05.2024</v>
      </c>
    </row>
    <row r="553" spans="1:11" x14ac:dyDescent="0.3">
      <c r="A553" s="49" t="s">
        <v>193</v>
      </c>
      <c r="B553" t="s">
        <v>70</v>
      </c>
      <c r="C553" t="s">
        <v>29</v>
      </c>
      <c r="D553" t="s">
        <v>30</v>
      </c>
      <c r="E553" t="s">
        <v>31</v>
      </c>
      <c r="F553">
        <v>4760</v>
      </c>
      <c r="G553">
        <v>2720</v>
      </c>
      <c r="H553">
        <v>2040</v>
      </c>
      <c r="I553" t="s">
        <v>32</v>
      </c>
      <c r="J553" s="33" t="s">
        <v>36</v>
      </c>
      <c r="K553" t="str">
        <f t="shared" si="8"/>
        <v>10.05.2024</v>
      </c>
    </row>
    <row r="554" spans="1:11" x14ac:dyDescent="0.3">
      <c r="A554" s="49" t="s">
        <v>193</v>
      </c>
      <c r="B554" t="s">
        <v>87</v>
      </c>
      <c r="C554" t="s">
        <v>33</v>
      </c>
      <c r="D554" t="s">
        <v>30</v>
      </c>
      <c r="E554" t="s">
        <v>31</v>
      </c>
      <c r="F554">
        <v>5880</v>
      </c>
      <c r="G554">
        <v>5460</v>
      </c>
      <c r="H554">
        <v>420</v>
      </c>
      <c r="I554" t="s">
        <v>12</v>
      </c>
      <c r="J554" s="33" t="s">
        <v>29</v>
      </c>
      <c r="K554" t="str">
        <f t="shared" si="8"/>
        <v>10.05.2024</v>
      </c>
    </row>
    <row r="555" spans="1:11" x14ac:dyDescent="0.3">
      <c r="A555" s="49" t="s">
        <v>193</v>
      </c>
      <c r="B555" t="s">
        <v>104</v>
      </c>
      <c r="C555" t="s">
        <v>33</v>
      </c>
      <c r="D555" t="s">
        <v>30</v>
      </c>
      <c r="E555" t="s">
        <v>31</v>
      </c>
      <c r="F555">
        <v>8320</v>
      </c>
      <c r="G555">
        <v>6440</v>
      </c>
      <c r="H555">
        <v>1880</v>
      </c>
      <c r="I555" t="s">
        <v>12</v>
      </c>
      <c r="J555" s="33" t="s">
        <v>29</v>
      </c>
      <c r="K555" t="str">
        <f t="shared" si="8"/>
        <v>10.05.2024</v>
      </c>
    </row>
    <row r="556" spans="1:11" x14ac:dyDescent="0.3">
      <c r="A556" s="49" t="s">
        <v>193</v>
      </c>
      <c r="B556" t="s">
        <v>106</v>
      </c>
      <c r="C556" t="s">
        <v>33</v>
      </c>
      <c r="D556" t="s">
        <v>30</v>
      </c>
      <c r="E556" t="s">
        <v>31</v>
      </c>
      <c r="F556">
        <v>13120</v>
      </c>
      <c r="G556">
        <v>11320</v>
      </c>
      <c r="H556">
        <v>1800</v>
      </c>
      <c r="I556" t="s">
        <v>12</v>
      </c>
      <c r="J556" s="33" t="s">
        <v>29</v>
      </c>
      <c r="K556" t="str">
        <f t="shared" si="8"/>
        <v>10.05.2024</v>
      </c>
    </row>
    <row r="557" spans="1:11" x14ac:dyDescent="0.3">
      <c r="A557" s="49" t="s">
        <v>193</v>
      </c>
      <c r="B557" t="s">
        <v>125</v>
      </c>
      <c r="C557" t="s">
        <v>29</v>
      </c>
      <c r="D557" t="s">
        <v>30</v>
      </c>
      <c r="E557" t="s">
        <v>31</v>
      </c>
      <c r="F557">
        <v>5500</v>
      </c>
      <c r="G557">
        <v>4040</v>
      </c>
      <c r="H557">
        <v>1460</v>
      </c>
      <c r="I557" t="s">
        <v>32</v>
      </c>
      <c r="J557" s="33" t="s">
        <v>36</v>
      </c>
      <c r="K557" t="str">
        <f t="shared" si="8"/>
        <v>10.05.2024</v>
      </c>
    </row>
    <row r="558" spans="1:11" x14ac:dyDescent="0.3">
      <c r="A558" s="49" t="s">
        <v>193</v>
      </c>
      <c r="B558" t="s">
        <v>115</v>
      </c>
      <c r="C558" t="s">
        <v>29</v>
      </c>
      <c r="D558" t="s">
        <v>30</v>
      </c>
      <c r="E558" t="s">
        <v>31</v>
      </c>
      <c r="F558">
        <v>4080</v>
      </c>
      <c r="G558">
        <v>2600</v>
      </c>
      <c r="H558">
        <v>1480</v>
      </c>
      <c r="I558" t="s">
        <v>32</v>
      </c>
      <c r="J558" s="33" t="s">
        <v>36</v>
      </c>
      <c r="K558" t="str">
        <f t="shared" si="8"/>
        <v>10.05.2024</v>
      </c>
    </row>
    <row r="559" spans="1:11" x14ac:dyDescent="0.3">
      <c r="A559" s="49" t="s">
        <v>193</v>
      </c>
      <c r="B559" t="s">
        <v>102</v>
      </c>
      <c r="C559" t="s">
        <v>33</v>
      </c>
      <c r="D559" t="s">
        <v>30</v>
      </c>
      <c r="E559" t="s">
        <v>31</v>
      </c>
      <c r="F559">
        <v>11760</v>
      </c>
      <c r="G559">
        <v>8720</v>
      </c>
      <c r="H559">
        <v>3040</v>
      </c>
      <c r="I559" t="s">
        <v>12</v>
      </c>
      <c r="J559" s="33" t="s">
        <v>29</v>
      </c>
      <c r="K559" t="str">
        <f t="shared" si="8"/>
        <v>10.05.2024</v>
      </c>
    </row>
    <row r="560" spans="1:11" x14ac:dyDescent="0.3">
      <c r="A560" s="49" t="s">
        <v>193</v>
      </c>
      <c r="B560" t="s">
        <v>81</v>
      </c>
      <c r="C560" t="s">
        <v>29</v>
      </c>
      <c r="D560" t="s">
        <v>30</v>
      </c>
      <c r="E560" t="s">
        <v>31</v>
      </c>
      <c r="F560">
        <v>4280</v>
      </c>
      <c r="G560">
        <v>2480</v>
      </c>
      <c r="H560">
        <v>1800</v>
      </c>
      <c r="I560" t="s">
        <v>32</v>
      </c>
      <c r="J560" s="33" t="s">
        <v>36</v>
      </c>
      <c r="K560" t="str">
        <f t="shared" si="8"/>
        <v>10.05.2024</v>
      </c>
    </row>
    <row r="561" spans="1:11" x14ac:dyDescent="0.3">
      <c r="A561" s="49" t="s">
        <v>193</v>
      </c>
      <c r="B561" t="s">
        <v>71</v>
      </c>
      <c r="C561" t="s">
        <v>33</v>
      </c>
      <c r="D561" t="s">
        <v>30</v>
      </c>
      <c r="E561" t="s">
        <v>31</v>
      </c>
      <c r="F561">
        <v>19980</v>
      </c>
      <c r="G561">
        <v>15660</v>
      </c>
      <c r="H561">
        <v>4320</v>
      </c>
      <c r="I561" t="s">
        <v>12</v>
      </c>
      <c r="J561" s="33" t="s">
        <v>29</v>
      </c>
      <c r="K561" t="str">
        <f t="shared" si="8"/>
        <v>10.05.2024</v>
      </c>
    </row>
    <row r="562" spans="1:11" x14ac:dyDescent="0.3">
      <c r="A562" s="49" t="s">
        <v>193</v>
      </c>
      <c r="B562" t="s">
        <v>127</v>
      </c>
      <c r="C562" t="s">
        <v>29</v>
      </c>
      <c r="D562" t="s">
        <v>30</v>
      </c>
      <c r="E562" t="s">
        <v>31</v>
      </c>
      <c r="F562">
        <v>4140</v>
      </c>
      <c r="G562">
        <v>2800</v>
      </c>
      <c r="H562">
        <v>1340</v>
      </c>
      <c r="I562" t="s">
        <v>32</v>
      </c>
      <c r="J562" s="33" t="s">
        <v>36</v>
      </c>
      <c r="K562" t="str">
        <f t="shared" si="8"/>
        <v>10.05.2024</v>
      </c>
    </row>
    <row r="563" spans="1:11" x14ac:dyDescent="0.3">
      <c r="A563" s="49" t="s">
        <v>193</v>
      </c>
      <c r="B563" t="s">
        <v>175</v>
      </c>
      <c r="C563" t="s">
        <v>33</v>
      </c>
      <c r="D563" t="s">
        <v>30</v>
      </c>
      <c r="E563" t="s">
        <v>31</v>
      </c>
      <c r="F563">
        <v>12240</v>
      </c>
      <c r="G563">
        <v>8780</v>
      </c>
      <c r="H563">
        <v>3460</v>
      </c>
      <c r="I563" t="s">
        <v>12</v>
      </c>
      <c r="J563" s="33" t="s">
        <v>29</v>
      </c>
      <c r="K563" t="str">
        <f t="shared" si="8"/>
        <v>10.05.2024</v>
      </c>
    </row>
    <row r="564" spans="1:11" x14ac:dyDescent="0.3">
      <c r="A564" s="49" t="s">
        <v>193</v>
      </c>
      <c r="B564" t="s">
        <v>73</v>
      </c>
      <c r="C564" t="s">
        <v>29</v>
      </c>
      <c r="D564" t="s">
        <v>30</v>
      </c>
      <c r="E564" t="s">
        <v>31</v>
      </c>
      <c r="F564">
        <v>4880</v>
      </c>
      <c r="G564">
        <v>3640</v>
      </c>
      <c r="H564">
        <v>1240</v>
      </c>
      <c r="I564" t="s">
        <v>32</v>
      </c>
      <c r="J564" s="33" t="s">
        <v>36</v>
      </c>
      <c r="K564" t="str">
        <f t="shared" si="8"/>
        <v>10.05.2024</v>
      </c>
    </row>
    <row r="565" spans="1:11" x14ac:dyDescent="0.3">
      <c r="A565" s="49" t="s">
        <v>193</v>
      </c>
      <c r="B565" t="s">
        <v>108</v>
      </c>
      <c r="C565" t="s">
        <v>29</v>
      </c>
      <c r="D565" t="s">
        <v>30</v>
      </c>
      <c r="E565" t="s">
        <v>31</v>
      </c>
      <c r="F565">
        <v>5160</v>
      </c>
      <c r="G565">
        <v>3180</v>
      </c>
      <c r="H565">
        <v>1980</v>
      </c>
      <c r="I565" t="s">
        <v>32</v>
      </c>
      <c r="J565" s="33" t="s">
        <v>36</v>
      </c>
      <c r="K565" t="str">
        <f t="shared" si="8"/>
        <v>10.05.2024</v>
      </c>
    </row>
    <row r="566" spans="1:11" x14ac:dyDescent="0.3">
      <c r="A566" s="49" t="s">
        <v>193</v>
      </c>
      <c r="B566" t="s">
        <v>87</v>
      </c>
      <c r="C566" t="s">
        <v>33</v>
      </c>
      <c r="D566" t="s">
        <v>30</v>
      </c>
      <c r="E566" t="s">
        <v>31</v>
      </c>
      <c r="F566">
        <v>6160</v>
      </c>
      <c r="G566">
        <v>5440</v>
      </c>
      <c r="H566">
        <v>720</v>
      </c>
      <c r="I566" t="s">
        <v>12</v>
      </c>
      <c r="J566" s="33" t="s">
        <v>29</v>
      </c>
      <c r="K566" t="str">
        <f t="shared" si="8"/>
        <v>10.05.2024</v>
      </c>
    </row>
    <row r="567" spans="1:11" x14ac:dyDescent="0.3">
      <c r="A567" s="49" t="s">
        <v>193</v>
      </c>
      <c r="B567" t="s">
        <v>98</v>
      </c>
      <c r="C567" t="s">
        <v>29</v>
      </c>
      <c r="D567" t="s">
        <v>30</v>
      </c>
      <c r="E567" t="s">
        <v>31</v>
      </c>
      <c r="F567">
        <v>4040</v>
      </c>
      <c r="G567">
        <v>2880</v>
      </c>
      <c r="H567">
        <v>1160</v>
      </c>
      <c r="I567" t="s">
        <v>32</v>
      </c>
      <c r="J567" s="33" t="s">
        <v>36</v>
      </c>
      <c r="K567" t="str">
        <f t="shared" si="8"/>
        <v>10.05.2024</v>
      </c>
    </row>
    <row r="568" spans="1:11" x14ac:dyDescent="0.3">
      <c r="A568" s="49" t="s">
        <v>193</v>
      </c>
      <c r="B568" t="s">
        <v>106</v>
      </c>
      <c r="C568" t="s">
        <v>33</v>
      </c>
      <c r="D568" t="s">
        <v>30</v>
      </c>
      <c r="E568" t="s">
        <v>31</v>
      </c>
      <c r="F568">
        <v>12820</v>
      </c>
      <c r="G568">
        <v>11320</v>
      </c>
      <c r="H568">
        <v>1500</v>
      </c>
      <c r="I568" t="s">
        <v>12</v>
      </c>
      <c r="J568" s="33" t="s">
        <v>29</v>
      </c>
      <c r="K568" t="str">
        <f t="shared" si="8"/>
        <v>10.05.2024</v>
      </c>
    </row>
    <row r="569" spans="1:11" x14ac:dyDescent="0.3">
      <c r="A569" s="49" t="s">
        <v>193</v>
      </c>
      <c r="B569" t="s">
        <v>72</v>
      </c>
      <c r="C569" t="s">
        <v>29</v>
      </c>
      <c r="D569" t="s">
        <v>30</v>
      </c>
      <c r="E569" t="s">
        <v>31</v>
      </c>
      <c r="F569">
        <v>4080</v>
      </c>
      <c r="G569">
        <v>2680</v>
      </c>
      <c r="H569">
        <v>1400</v>
      </c>
      <c r="I569" t="s">
        <v>32</v>
      </c>
      <c r="J569" s="33" t="s">
        <v>36</v>
      </c>
      <c r="K569" t="str">
        <f t="shared" si="8"/>
        <v>10.05.2024</v>
      </c>
    </row>
    <row r="570" spans="1:11" x14ac:dyDescent="0.3">
      <c r="A570" s="49" t="s">
        <v>193</v>
      </c>
      <c r="B570" t="s">
        <v>74</v>
      </c>
      <c r="C570" t="s">
        <v>33</v>
      </c>
      <c r="D570" t="s">
        <v>30</v>
      </c>
      <c r="E570" t="s">
        <v>31</v>
      </c>
      <c r="F570">
        <v>9240</v>
      </c>
      <c r="G570">
        <v>7160</v>
      </c>
      <c r="H570">
        <v>2080</v>
      </c>
      <c r="I570" t="s">
        <v>12</v>
      </c>
      <c r="J570" s="33" t="s">
        <v>29</v>
      </c>
      <c r="K570" t="str">
        <f t="shared" si="8"/>
        <v>10.05.2024</v>
      </c>
    </row>
    <row r="571" spans="1:11" x14ac:dyDescent="0.3">
      <c r="A571" s="49" t="s">
        <v>193</v>
      </c>
      <c r="B571" t="s">
        <v>80</v>
      </c>
      <c r="C571" t="s">
        <v>29</v>
      </c>
      <c r="D571" t="s">
        <v>30</v>
      </c>
      <c r="E571" t="s">
        <v>31</v>
      </c>
      <c r="F571">
        <v>4240</v>
      </c>
      <c r="G571">
        <v>2680</v>
      </c>
      <c r="H571">
        <v>1560</v>
      </c>
      <c r="I571" t="s">
        <v>32</v>
      </c>
      <c r="J571" s="33" t="s">
        <v>36</v>
      </c>
      <c r="K571" t="str">
        <f t="shared" si="8"/>
        <v>10.05.2024</v>
      </c>
    </row>
    <row r="572" spans="1:11" x14ac:dyDescent="0.3">
      <c r="A572" s="49" t="s">
        <v>193</v>
      </c>
      <c r="B572" t="s">
        <v>79</v>
      </c>
      <c r="C572" t="s">
        <v>29</v>
      </c>
      <c r="D572" t="s">
        <v>30</v>
      </c>
      <c r="E572" t="s">
        <v>31</v>
      </c>
      <c r="F572">
        <v>5200</v>
      </c>
      <c r="G572">
        <v>3180</v>
      </c>
      <c r="H572">
        <v>2020</v>
      </c>
      <c r="I572" t="s">
        <v>32</v>
      </c>
      <c r="J572" s="33" t="s">
        <v>36</v>
      </c>
      <c r="K572" t="str">
        <f t="shared" si="8"/>
        <v>10.05.2024</v>
      </c>
    </row>
    <row r="573" spans="1:11" x14ac:dyDescent="0.3">
      <c r="A573" s="49" t="s">
        <v>193</v>
      </c>
      <c r="B573" t="s">
        <v>95</v>
      </c>
      <c r="C573" t="s">
        <v>29</v>
      </c>
      <c r="D573" t="s">
        <v>30</v>
      </c>
      <c r="E573" t="s">
        <v>31</v>
      </c>
      <c r="F573">
        <v>4340</v>
      </c>
      <c r="G573">
        <v>3240</v>
      </c>
      <c r="H573">
        <v>1100</v>
      </c>
      <c r="I573" t="s">
        <v>32</v>
      </c>
      <c r="J573" s="33" t="s">
        <v>36</v>
      </c>
      <c r="K573" t="str">
        <f t="shared" si="8"/>
        <v>10.05.2024</v>
      </c>
    </row>
    <row r="574" spans="1:11" x14ac:dyDescent="0.3">
      <c r="A574" s="49" t="s">
        <v>193</v>
      </c>
      <c r="B574" t="s">
        <v>85</v>
      </c>
      <c r="C574" t="s">
        <v>33</v>
      </c>
      <c r="D574" t="s">
        <v>30</v>
      </c>
      <c r="E574" t="s">
        <v>31</v>
      </c>
      <c r="F574">
        <v>12640</v>
      </c>
      <c r="G574">
        <v>8300</v>
      </c>
      <c r="H574">
        <v>4340</v>
      </c>
      <c r="I574" t="s">
        <v>12</v>
      </c>
      <c r="J574" s="33" t="s">
        <v>29</v>
      </c>
      <c r="K574" t="str">
        <f t="shared" si="8"/>
        <v>10.05.2024</v>
      </c>
    </row>
    <row r="575" spans="1:11" x14ac:dyDescent="0.3">
      <c r="A575" s="49" t="s">
        <v>193</v>
      </c>
      <c r="B575" t="s">
        <v>71</v>
      </c>
      <c r="C575" t="s">
        <v>33</v>
      </c>
      <c r="D575" t="s">
        <v>30</v>
      </c>
      <c r="E575" t="s">
        <v>31</v>
      </c>
      <c r="F575">
        <v>20200</v>
      </c>
      <c r="G575">
        <v>16000</v>
      </c>
      <c r="H575">
        <v>4200</v>
      </c>
      <c r="I575" t="s">
        <v>12</v>
      </c>
      <c r="J575" s="33" t="s">
        <v>29</v>
      </c>
      <c r="K575" t="str">
        <f t="shared" si="8"/>
        <v>10.05.2024</v>
      </c>
    </row>
    <row r="576" spans="1:11" x14ac:dyDescent="0.3">
      <c r="A576" s="49" t="s">
        <v>193</v>
      </c>
      <c r="B576" t="s">
        <v>104</v>
      </c>
      <c r="C576" t="s">
        <v>33</v>
      </c>
      <c r="D576" t="s">
        <v>30</v>
      </c>
      <c r="E576" t="s">
        <v>31</v>
      </c>
      <c r="F576">
        <v>7400</v>
      </c>
      <c r="G576">
        <v>6460</v>
      </c>
      <c r="H576">
        <v>940</v>
      </c>
      <c r="I576" t="s">
        <v>12</v>
      </c>
      <c r="J576" s="33" t="s">
        <v>29</v>
      </c>
      <c r="K576" t="str">
        <f t="shared" si="8"/>
        <v>10.05.2024</v>
      </c>
    </row>
    <row r="577" spans="1:11" x14ac:dyDescent="0.3">
      <c r="A577" s="49" t="s">
        <v>193</v>
      </c>
      <c r="B577" t="s">
        <v>88</v>
      </c>
      <c r="C577" t="s">
        <v>29</v>
      </c>
      <c r="D577" t="s">
        <v>30</v>
      </c>
      <c r="E577" t="s">
        <v>31</v>
      </c>
      <c r="F577">
        <v>4880</v>
      </c>
      <c r="G577">
        <v>2780</v>
      </c>
      <c r="H577">
        <v>2100</v>
      </c>
      <c r="I577" t="s">
        <v>32</v>
      </c>
      <c r="J577" s="33" t="s">
        <v>36</v>
      </c>
      <c r="K577" t="str">
        <f t="shared" si="8"/>
        <v>10.05.2024</v>
      </c>
    </row>
    <row r="578" spans="1:11" x14ac:dyDescent="0.3">
      <c r="A578" s="49" t="s">
        <v>193</v>
      </c>
      <c r="B578" t="s">
        <v>101</v>
      </c>
      <c r="C578" t="s">
        <v>29</v>
      </c>
      <c r="D578" t="s">
        <v>30</v>
      </c>
      <c r="E578" t="s">
        <v>31</v>
      </c>
      <c r="F578">
        <v>3960</v>
      </c>
      <c r="G578">
        <v>2640</v>
      </c>
      <c r="H578">
        <v>1320</v>
      </c>
      <c r="I578" t="s">
        <v>32</v>
      </c>
      <c r="J578" s="33" t="s">
        <v>36</v>
      </c>
      <c r="K578" t="str">
        <f t="shared" si="8"/>
        <v>10.05.2024</v>
      </c>
    </row>
    <row r="579" spans="1:11" x14ac:dyDescent="0.3">
      <c r="A579" s="49" t="s">
        <v>193</v>
      </c>
      <c r="B579" t="s">
        <v>82</v>
      </c>
      <c r="C579" t="s">
        <v>29</v>
      </c>
      <c r="D579" t="s">
        <v>30</v>
      </c>
      <c r="E579" t="s">
        <v>31</v>
      </c>
      <c r="F579">
        <v>5100</v>
      </c>
      <c r="G579">
        <v>3200</v>
      </c>
      <c r="H579">
        <v>1900</v>
      </c>
      <c r="I579" t="s">
        <v>32</v>
      </c>
      <c r="J579" s="33" t="s">
        <v>36</v>
      </c>
      <c r="K579" t="str">
        <f t="shared" ref="K579:K642" si="9">LEFT(A579,10)</f>
        <v>10.05.2024</v>
      </c>
    </row>
    <row r="580" spans="1:11" x14ac:dyDescent="0.3">
      <c r="A580" s="49" t="s">
        <v>193</v>
      </c>
      <c r="B580" t="s">
        <v>70</v>
      </c>
      <c r="C580" t="s">
        <v>29</v>
      </c>
      <c r="D580" t="s">
        <v>30</v>
      </c>
      <c r="E580" t="s">
        <v>31</v>
      </c>
      <c r="F580">
        <v>4420</v>
      </c>
      <c r="G580">
        <v>2580</v>
      </c>
      <c r="H580">
        <v>1840</v>
      </c>
      <c r="I580" t="s">
        <v>32</v>
      </c>
      <c r="J580" s="33" t="s">
        <v>36</v>
      </c>
      <c r="K580" t="str">
        <f t="shared" si="9"/>
        <v>10.05.2024</v>
      </c>
    </row>
    <row r="581" spans="1:11" x14ac:dyDescent="0.3">
      <c r="A581" s="49" t="s">
        <v>193</v>
      </c>
      <c r="B581" t="s">
        <v>125</v>
      </c>
      <c r="C581" t="s">
        <v>29</v>
      </c>
      <c r="D581" t="s">
        <v>30</v>
      </c>
      <c r="E581" t="s">
        <v>31</v>
      </c>
      <c r="F581">
        <v>4720</v>
      </c>
      <c r="G581">
        <v>4060</v>
      </c>
      <c r="H581">
        <v>660</v>
      </c>
      <c r="I581" t="s">
        <v>32</v>
      </c>
      <c r="J581" s="33" t="s">
        <v>36</v>
      </c>
      <c r="K581" t="str">
        <f t="shared" si="9"/>
        <v>10.05.2024</v>
      </c>
    </row>
    <row r="582" spans="1:11" x14ac:dyDescent="0.3">
      <c r="A582" s="49" t="s">
        <v>193</v>
      </c>
      <c r="B582" t="s">
        <v>96</v>
      </c>
      <c r="C582" t="s">
        <v>33</v>
      </c>
      <c r="D582" t="s">
        <v>30</v>
      </c>
      <c r="E582" t="s">
        <v>31</v>
      </c>
      <c r="F582">
        <v>11340</v>
      </c>
      <c r="G582">
        <v>8220</v>
      </c>
      <c r="H582">
        <v>3120</v>
      </c>
      <c r="I582" t="s">
        <v>12</v>
      </c>
      <c r="J582" s="33" t="s">
        <v>29</v>
      </c>
      <c r="K582" t="str">
        <f t="shared" si="9"/>
        <v>10.05.2024</v>
      </c>
    </row>
    <row r="583" spans="1:11" x14ac:dyDescent="0.3">
      <c r="A583" s="49" t="s">
        <v>193</v>
      </c>
      <c r="B583" t="s">
        <v>108</v>
      </c>
      <c r="C583" t="s">
        <v>29</v>
      </c>
      <c r="D583" t="s">
        <v>30</v>
      </c>
      <c r="E583" t="s">
        <v>31</v>
      </c>
      <c r="F583">
        <v>5280</v>
      </c>
      <c r="G583">
        <v>3120</v>
      </c>
      <c r="H583">
        <v>2160</v>
      </c>
      <c r="I583" t="s">
        <v>32</v>
      </c>
      <c r="J583" s="33" t="s">
        <v>36</v>
      </c>
      <c r="K583" t="str">
        <f t="shared" si="9"/>
        <v>10.05.2024</v>
      </c>
    </row>
    <row r="584" spans="1:11" x14ac:dyDescent="0.3">
      <c r="A584" s="49" t="s">
        <v>193</v>
      </c>
      <c r="B584" t="s">
        <v>123</v>
      </c>
      <c r="C584" t="s">
        <v>33</v>
      </c>
      <c r="D584" t="s">
        <v>30</v>
      </c>
      <c r="E584" t="s">
        <v>31</v>
      </c>
      <c r="F584">
        <v>10000</v>
      </c>
      <c r="G584">
        <v>8220</v>
      </c>
      <c r="H584">
        <v>1780</v>
      </c>
      <c r="I584" t="s">
        <v>12</v>
      </c>
      <c r="J584" s="33" t="s">
        <v>29</v>
      </c>
      <c r="K584" t="str">
        <f t="shared" si="9"/>
        <v>10.05.2024</v>
      </c>
    </row>
    <row r="585" spans="1:11" x14ac:dyDescent="0.3">
      <c r="A585" s="49" t="s">
        <v>193</v>
      </c>
      <c r="B585" t="s">
        <v>115</v>
      </c>
      <c r="C585" t="s">
        <v>29</v>
      </c>
      <c r="D585" t="s">
        <v>30</v>
      </c>
      <c r="E585" t="s">
        <v>31</v>
      </c>
      <c r="F585">
        <v>3840</v>
      </c>
      <c r="G585">
        <v>2620</v>
      </c>
      <c r="H585">
        <v>1220</v>
      </c>
      <c r="I585" t="s">
        <v>32</v>
      </c>
      <c r="J585" s="33" t="s">
        <v>36</v>
      </c>
      <c r="K585" t="str">
        <f t="shared" si="9"/>
        <v>10.05.2024</v>
      </c>
    </row>
    <row r="586" spans="1:11" x14ac:dyDescent="0.3">
      <c r="A586" s="49" t="s">
        <v>193</v>
      </c>
      <c r="B586" t="s">
        <v>74</v>
      </c>
      <c r="C586" t="s">
        <v>33</v>
      </c>
      <c r="D586" t="s">
        <v>30</v>
      </c>
      <c r="E586" t="s">
        <v>31</v>
      </c>
      <c r="F586">
        <v>9000</v>
      </c>
      <c r="G586">
        <v>6900</v>
      </c>
      <c r="H586">
        <v>2100</v>
      </c>
      <c r="I586" t="s">
        <v>12</v>
      </c>
      <c r="J586" s="33" t="s">
        <v>29</v>
      </c>
      <c r="K586" t="str">
        <f t="shared" si="9"/>
        <v>10.05.2024</v>
      </c>
    </row>
    <row r="587" spans="1:11" x14ac:dyDescent="0.3">
      <c r="A587" s="49" t="s">
        <v>193</v>
      </c>
      <c r="B587" t="s">
        <v>98</v>
      </c>
      <c r="C587" t="s">
        <v>29</v>
      </c>
      <c r="D587" t="s">
        <v>30</v>
      </c>
      <c r="E587" t="s">
        <v>31</v>
      </c>
      <c r="F587">
        <v>3820</v>
      </c>
      <c r="G587">
        <v>2960</v>
      </c>
      <c r="H587">
        <v>860</v>
      </c>
      <c r="I587" t="s">
        <v>32</v>
      </c>
      <c r="J587" s="33" t="s">
        <v>36</v>
      </c>
      <c r="K587" t="str">
        <f t="shared" si="9"/>
        <v>10.05.2024</v>
      </c>
    </row>
    <row r="588" spans="1:11" x14ac:dyDescent="0.3">
      <c r="A588" s="49" t="s">
        <v>193</v>
      </c>
      <c r="B588" t="s">
        <v>83</v>
      </c>
      <c r="C588" t="s">
        <v>33</v>
      </c>
      <c r="D588" t="s">
        <v>30</v>
      </c>
      <c r="E588" t="s">
        <v>31</v>
      </c>
      <c r="F588">
        <v>17020</v>
      </c>
      <c r="G588">
        <v>12340</v>
      </c>
      <c r="H588">
        <v>4680</v>
      </c>
      <c r="I588" t="s">
        <v>12</v>
      </c>
      <c r="J588" s="33" t="s">
        <v>29</v>
      </c>
      <c r="K588" t="str">
        <f t="shared" si="9"/>
        <v>10.05.2024</v>
      </c>
    </row>
    <row r="589" spans="1:11" x14ac:dyDescent="0.3">
      <c r="A589" s="49" t="s">
        <v>193</v>
      </c>
      <c r="B589" t="s">
        <v>72</v>
      </c>
      <c r="C589" t="s">
        <v>29</v>
      </c>
      <c r="D589" t="s">
        <v>30</v>
      </c>
      <c r="E589" t="s">
        <v>31</v>
      </c>
      <c r="F589">
        <v>3920</v>
      </c>
      <c r="G589">
        <v>2680</v>
      </c>
      <c r="H589">
        <v>1240</v>
      </c>
      <c r="I589" t="s">
        <v>32</v>
      </c>
      <c r="J589" s="33" t="s">
        <v>36</v>
      </c>
      <c r="K589" t="str">
        <f t="shared" si="9"/>
        <v>10.05.2024</v>
      </c>
    </row>
    <row r="590" spans="1:11" x14ac:dyDescent="0.3">
      <c r="A590" s="49" t="s">
        <v>193</v>
      </c>
      <c r="B590" t="s">
        <v>73</v>
      </c>
      <c r="C590" t="s">
        <v>29</v>
      </c>
      <c r="D590" t="s">
        <v>30</v>
      </c>
      <c r="E590" t="s">
        <v>31</v>
      </c>
      <c r="F590">
        <v>4800</v>
      </c>
      <c r="G590">
        <v>3640</v>
      </c>
      <c r="H590">
        <v>1160</v>
      </c>
      <c r="I590" t="s">
        <v>32</v>
      </c>
      <c r="J590" s="33" t="s">
        <v>36</v>
      </c>
      <c r="K590" t="str">
        <f t="shared" si="9"/>
        <v>10.05.2024</v>
      </c>
    </row>
    <row r="591" spans="1:11" x14ac:dyDescent="0.3">
      <c r="A591" s="49" t="s">
        <v>193</v>
      </c>
      <c r="B591" t="s">
        <v>88</v>
      </c>
      <c r="C591" t="s">
        <v>29</v>
      </c>
      <c r="D591" t="s">
        <v>30</v>
      </c>
      <c r="E591" t="s">
        <v>31</v>
      </c>
      <c r="F591">
        <v>4760</v>
      </c>
      <c r="G591">
        <v>2780</v>
      </c>
      <c r="H591">
        <v>1980</v>
      </c>
      <c r="I591" t="s">
        <v>32</v>
      </c>
      <c r="J591" s="33" t="s">
        <v>36</v>
      </c>
      <c r="K591" t="str">
        <f t="shared" si="9"/>
        <v>10.05.2024</v>
      </c>
    </row>
    <row r="592" spans="1:11" x14ac:dyDescent="0.3">
      <c r="A592" s="49" t="s">
        <v>193</v>
      </c>
      <c r="B592" t="s">
        <v>89</v>
      </c>
      <c r="C592" t="s">
        <v>33</v>
      </c>
      <c r="D592" t="s">
        <v>30</v>
      </c>
      <c r="E592" t="s">
        <v>31</v>
      </c>
      <c r="F592">
        <v>14700</v>
      </c>
      <c r="G592">
        <v>11760</v>
      </c>
      <c r="H592">
        <v>2940</v>
      </c>
      <c r="I592" t="s">
        <v>12</v>
      </c>
      <c r="J592" s="33" t="s">
        <v>29</v>
      </c>
      <c r="K592" t="str">
        <f t="shared" si="9"/>
        <v>10.05.2024</v>
      </c>
    </row>
    <row r="593" spans="1:11" x14ac:dyDescent="0.3">
      <c r="A593" s="49" t="s">
        <v>193</v>
      </c>
      <c r="B593" t="s">
        <v>79</v>
      </c>
      <c r="C593" t="s">
        <v>29</v>
      </c>
      <c r="D593" t="s">
        <v>30</v>
      </c>
      <c r="E593" t="s">
        <v>31</v>
      </c>
      <c r="F593">
        <v>4380</v>
      </c>
      <c r="G593">
        <v>3200</v>
      </c>
      <c r="H593">
        <v>1180</v>
      </c>
      <c r="I593" t="s">
        <v>32</v>
      </c>
      <c r="J593" s="33" t="s">
        <v>36</v>
      </c>
      <c r="K593" t="str">
        <f t="shared" si="9"/>
        <v>10.05.2024</v>
      </c>
    </row>
    <row r="594" spans="1:11" x14ac:dyDescent="0.3">
      <c r="A594" s="49" t="s">
        <v>193</v>
      </c>
      <c r="B594" t="s">
        <v>95</v>
      </c>
      <c r="C594" t="s">
        <v>29</v>
      </c>
      <c r="D594" t="s">
        <v>30</v>
      </c>
      <c r="E594" t="s">
        <v>31</v>
      </c>
      <c r="F594">
        <v>4260</v>
      </c>
      <c r="G594">
        <v>3200</v>
      </c>
      <c r="H594">
        <v>1060</v>
      </c>
      <c r="I594" t="s">
        <v>32</v>
      </c>
      <c r="J594" s="33" t="s">
        <v>36</v>
      </c>
      <c r="K594" t="str">
        <f t="shared" si="9"/>
        <v>10.05.2024</v>
      </c>
    </row>
    <row r="595" spans="1:11" x14ac:dyDescent="0.3">
      <c r="A595" s="49" t="s">
        <v>193</v>
      </c>
      <c r="B595" t="s">
        <v>80</v>
      </c>
      <c r="C595" t="s">
        <v>29</v>
      </c>
      <c r="D595" t="s">
        <v>30</v>
      </c>
      <c r="E595" t="s">
        <v>31</v>
      </c>
      <c r="F595">
        <v>4000</v>
      </c>
      <c r="G595">
        <v>2680</v>
      </c>
      <c r="H595">
        <v>1320</v>
      </c>
      <c r="I595" t="s">
        <v>32</v>
      </c>
      <c r="J595" s="33" t="s">
        <v>36</v>
      </c>
      <c r="K595" t="str">
        <f t="shared" si="9"/>
        <v>10.05.2024</v>
      </c>
    </row>
    <row r="596" spans="1:11" x14ac:dyDescent="0.3">
      <c r="A596" s="49" t="s">
        <v>193</v>
      </c>
      <c r="B596" t="s">
        <v>81</v>
      </c>
      <c r="C596" t="s">
        <v>29</v>
      </c>
      <c r="D596" t="s">
        <v>30</v>
      </c>
      <c r="E596" t="s">
        <v>31</v>
      </c>
      <c r="F596">
        <v>4380</v>
      </c>
      <c r="G596">
        <v>2460</v>
      </c>
      <c r="H596">
        <v>1920</v>
      </c>
      <c r="I596" t="s">
        <v>32</v>
      </c>
      <c r="J596" s="33" t="s">
        <v>36</v>
      </c>
      <c r="K596" t="str">
        <f t="shared" si="9"/>
        <v>10.05.2024</v>
      </c>
    </row>
    <row r="597" spans="1:11" x14ac:dyDescent="0.3">
      <c r="A597" s="49" t="s">
        <v>193</v>
      </c>
      <c r="B597" t="s">
        <v>70</v>
      </c>
      <c r="C597" t="s">
        <v>29</v>
      </c>
      <c r="D597" t="s">
        <v>30</v>
      </c>
      <c r="E597" t="s">
        <v>31</v>
      </c>
      <c r="F597">
        <v>3620</v>
      </c>
      <c r="G597">
        <v>2600</v>
      </c>
      <c r="H597">
        <v>1020</v>
      </c>
      <c r="I597" t="s">
        <v>32</v>
      </c>
      <c r="J597" s="33" t="s">
        <v>36</v>
      </c>
      <c r="K597" t="str">
        <f t="shared" si="9"/>
        <v>10.05.2024</v>
      </c>
    </row>
    <row r="598" spans="1:11" x14ac:dyDescent="0.3">
      <c r="A598" s="49" t="s">
        <v>193</v>
      </c>
      <c r="B598" t="s">
        <v>76</v>
      </c>
      <c r="C598" t="s">
        <v>29</v>
      </c>
      <c r="D598" t="s">
        <v>30</v>
      </c>
      <c r="E598" t="s">
        <v>31</v>
      </c>
      <c r="F598">
        <v>3460</v>
      </c>
      <c r="G598">
        <v>2680</v>
      </c>
      <c r="H598">
        <v>780</v>
      </c>
      <c r="I598" t="s">
        <v>32</v>
      </c>
      <c r="J598" s="33" t="s">
        <v>36</v>
      </c>
      <c r="K598" t="str">
        <f t="shared" si="9"/>
        <v>10.05.2024</v>
      </c>
    </row>
    <row r="599" spans="1:11" x14ac:dyDescent="0.3">
      <c r="A599" s="49" t="s">
        <v>193</v>
      </c>
      <c r="B599" t="s">
        <v>125</v>
      </c>
      <c r="C599" t="s">
        <v>29</v>
      </c>
      <c r="D599" t="s">
        <v>30</v>
      </c>
      <c r="E599" t="s">
        <v>31</v>
      </c>
      <c r="F599">
        <v>5200</v>
      </c>
      <c r="G599">
        <v>4120</v>
      </c>
      <c r="H599">
        <v>1080</v>
      </c>
      <c r="I599" t="s">
        <v>32</v>
      </c>
      <c r="J599" s="33" t="s">
        <v>36</v>
      </c>
      <c r="K599" t="str">
        <f t="shared" si="9"/>
        <v>10.05.2024</v>
      </c>
    </row>
    <row r="600" spans="1:11" x14ac:dyDescent="0.3">
      <c r="A600" s="49" t="s">
        <v>193</v>
      </c>
      <c r="B600" t="s">
        <v>98</v>
      </c>
      <c r="C600" t="s">
        <v>29</v>
      </c>
      <c r="D600" t="s">
        <v>30</v>
      </c>
      <c r="E600" t="s">
        <v>31</v>
      </c>
      <c r="F600">
        <v>4000</v>
      </c>
      <c r="G600">
        <v>2940</v>
      </c>
      <c r="H600">
        <v>1060</v>
      </c>
      <c r="I600" t="s">
        <v>32</v>
      </c>
      <c r="J600" s="33" t="s">
        <v>36</v>
      </c>
      <c r="K600" t="str">
        <f t="shared" si="9"/>
        <v>10.05.2024</v>
      </c>
    </row>
    <row r="601" spans="1:11" x14ac:dyDescent="0.3">
      <c r="A601" s="49" t="s">
        <v>193</v>
      </c>
      <c r="B601" t="s">
        <v>82</v>
      </c>
      <c r="C601" t="s">
        <v>29</v>
      </c>
      <c r="D601" t="s">
        <v>30</v>
      </c>
      <c r="E601" t="s">
        <v>31</v>
      </c>
      <c r="F601">
        <v>4720</v>
      </c>
      <c r="G601">
        <v>3200</v>
      </c>
      <c r="H601">
        <v>1520</v>
      </c>
      <c r="I601" t="s">
        <v>32</v>
      </c>
      <c r="J601" s="33" t="s">
        <v>36</v>
      </c>
      <c r="K601" t="str">
        <f t="shared" si="9"/>
        <v>10.05.2024</v>
      </c>
    </row>
    <row r="602" spans="1:11" x14ac:dyDescent="0.3">
      <c r="A602" s="49" t="s">
        <v>193</v>
      </c>
      <c r="B602" t="s">
        <v>108</v>
      </c>
      <c r="C602" t="s">
        <v>29</v>
      </c>
      <c r="D602" t="s">
        <v>30</v>
      </c>
      <c r="E602" t="s">
        <v>31</v>
      </c>
      <c r="F602">
        <v>4720</v>
      </c>
      <c r="G602">
        <v>3160</v>
      </c>
      <c r="H602">
        <v>1560</v>
      </c>
      <c r="I602" t="s">
        <v>32</v>
      </c>
      <c r="J602" s="33" t="s">
        <v>36</v>
      </c>
      <c r="K602" t="str">
        <f t="shared" si="9"/>
        <v>10.05.2024</v>
      </c>
    </row>
    <row r="603" spans="1:11" x14ac:dyDescent="0.3">
      <c r="A603" s="49" t="s">
        <v>193</v>
      </c>
      <c r="B603" t="s">
        <v>101</v>
      </c>
      <c r="C603" t="s">
        <v>29</v>
      </c>
      <c r="D603" t="s">
        <v>30</v>
      </c>
      <c r="E603" t="s">
        <v>31</v>
      </c>
      <c r="F603">
        <v>4120</v>
      </c>
      <c r="G603">
        <v>2640</v>
      </c>
      <c r="H603">
        <v>1480</v>
      </c>
      <c r="I603" t="s">
        <v>32</v>
      </c>
      <c r="J603" s="33" t="s">
        <v>36</v>
      </c>
      <c r="K603" t="str">
        <f t="shared" si="9"/>
        <v>10.05.2024</v>
      </c>
    </row>
    <row r="604" spans="1:11" x14ac:dyDescent="0.3">
      <c r="A604" s="49" t="s">
        <v>193</v>
      </c>
      <c r="B604" t="s">
        <v>115</v>
      </c>
      <c r="C604" t="s">
        <v>29</v>
      </c>
      <c r="D604" t="s">
        <v>30</v>
      </c>
      <c r="E604" t="s">
        <v>31</v>
      </c>
      <c r="F604">
        <v>3000</v>
      </c>
      <c r="G604">
        <v>2620</v>
      </c>
      <c r="H604">
        <v>380</v>
      </c>
      <c r="I604" t="s">
        <v>32</v>
      </c>
      <c r="J604" s="33" t="s">
        <v>36</v>
      </c>
      <c r="K604" t="str">
        <f t="shared" si="9"/>
        <v>10.05.2024</v>
      </c>
    </row>
    <row r="605" spans="1:11" x14ac:dyDescent="0.3">
      <c r="A605" s="49" t="s">
        <v>193</v>
      </c>
      <c r="B605" t="s">
        <v>72</v>
      </c>
      <c r="C605" t="s">
        <v>29</v>
      </c>
      <c r="D605" t="s">
        <v>30</v>
      </c>
      <c r="E605" t="s">
        <v>31</v>
      </c>
      <c r="F605">
        <v>4120</v>
      </c>
      <c r="G605">
        <v>2680</v>
      </c>
      <c r="H605">
        <v>1440</v>
      </c>
      <c r="I605" t="s">
        <v>32</v>
      </c>
      <c r="J605" s="33" t="s">
        <v>36</v>
      </c>
      <c r="K605" t="str">
        <f t="shared" si="9"/>
        <v>10.05.2024</v>
      </c>
    </row>
    <row r="606" spans="1:11" x14ac:dyDescent="0.3">
      <c r="A606" s="49" t="s">
        <v>194</v>
      </c>
      <c r="B606" t="s">
        <v>113</v>
      </c>
      <c r="C606" t="s">
        <v>33</v>
      </c>
      <c r="D606" t="s">
        <v>30</v>
      </c>
      <c r="E606" t="s">
        <v>31</v>
      </c>
      <c r="F606">
        <v>7960</v>
      </c>
      <c r="G606">
        <v>6000</v>
      </c>
      <c r="H606">
        <v>1960</v>
      </c>
      <c r="I606" t="s">
        <v>12</v>
      </c>
      <c r="J606" s="33" t="s">
        <v>29</v>
      </c>
      <c r="K606" t="str">
        <f t="shared" si="9"/>
        <v>11.05.2024</v>
      </c>
    </row>
    <row r="607" spans="1:11" x14ac:dyDescent="0.3">
      <c r="A607" s="49" t="s">
        <v>194</v>
      </c>
      <c r="B607" t="s">
        <v>103</v>
      </c>
      <c r="C607" t="s">
        <v>33</v>
      </c>
      <c r="D607" t="s">
        <v>30</v>
      </c>
      <c r="E607" t="s">
        <v>31</v>
      </c>
      <c r="F607">
        <v>7400</v>
      </c>
      <c r="G607">
        <v>5840</v>
      </c>
      <c r="H607">
        <v>1560</v>
      </c>
      <c r="I607" t="s">
        <v>12</v>
      </c>
      <c r="J607" s="33" t="s">
        <v>29</v>
      </c>
      <c r="K607" t="str">
        <f t="shared" si="9"/>
        <v>11.05.2024</v>
      </c>
    </row>
    <row r="608" spans="1:11" x14ac:dyDescent="0.3">
      <c r="A608" s="49" t="s">
        <v>194</v>
      </c>
      <c r="B608" t="s">
        <v>71</v>
      </c>
      <c r="C608" t="s">
        <v>33</v>
      </c>
      <c r="D608" t="s">
        <v>30</v>
      </c>
      <c r="E608" t="s">
        <v>31</v>
      </c>
      <c r="F608">
        <v>18740</v>
      </c>
      <c r="G608">
        <v>15900</v>
      </c>
      <c r="H608">
        <v>2840</v>
      </c>
      <c r="I608" t="s">
        <v>12</v>
      </c>
      <c r="J608" s="33" t="s">
        <v>29</v>
      </c>
      <c r="K608" t="str">
        <f t="shared" si="9"/>
        <v>11.05.2024</v>
      </c>
    </row>
    <row r="609" spans="1:11" x14ac:dyDescent="0.3">
      <c r="A609" s="49" t="s">
        <v>194</v>
      </c>
      <c r="B609" t="s">
        <v>94</v>
      </c>
      <c r="C609" t="s">
        <v>33</v>
      </c>
      <c r="D609" t="s">
        <v>30</v>
      </c>
      <c r="E609" t="s">
        <v>31</v>
      </c>
      <c r="F609">
        <v>9480</v>
      </c>
      <c r="G609">
        <v>7640</v>
      </c>
      <c r="H609">
        <v>1840</v>
      </c>
      <c r="I609" t="s">
        <v>12</v>
      </c>
      <c r="J609" s="33" t="s">
        <v>29</v>
      </c>
      <c r="K609" t="str">
        <f t="shared" si="9"/>
        <v>11.05.2024</v>
      </c>
    </row>
    <row r="610" spans="1:11" x14ac:dyDescent="0.3">
      <c r="A610" s="49" t="s">
        <v>194</v>
      </c>
      <c r="B610" t="s">
        <v>87</v>
      </c>
      <c r="C610" t="s">
        <v>33</v>
      </c>
      <c r="D610" t="s">
        <v>30</v>
      </c>
      <c r="E610" t="s">
        <v>31</v>
      </c>
      <c r="F610">
        <v>8600</v>
      </c>
      <c r="G610">
        <v>5540</v>
      </c>
      <c r="H610">
        <v>3060</v>
      </c>
      <c r="I610" t="s">
        <v>12</v>
      </c>
      <c r="J610" s="33" t="s">
        <v>29</v>
      </c>
      <c r="K610" t="str">
        <f t="shared" si="9"/>
        <v>11.05.2024</v>
      </c>
    </row>
    <row r="611" spans="1:11" x14ac:dyDescent="0.3">
      <c r="A611" s="49" t="s">
        <v>194</v>
      </c>
      <c r="B611" t="s">
        <v>86</v>
      </c>
      <c r="C611" t="s">
        <v>33</v>
      </c>
      <c r="D611" t="s">
        <v>30</v>
      </c>
      <c r="E611" t="s">
        <v>31</v>
      </c>
      <c r="F611">
        <v>10560</v>
      </c>
      <c r="G611">
        <v>8060</v>
      </c>
      <c r="H611">
        <v>2500</v>
      </c>
      <c r="I611" t="s">
        <v>12</v>
      </c>
      <c r="J611" s="33" t="s">
        <v>29</v>
      </c>
      <c r="K611" t="str">
        <f t="shared" si="9"/>
        <v>11.05.2024</v>
      </c>
    </row>
    <row r="612" spans="1:11" x14ac:dyDescent="0.3">
      <c r="A612" s="49" t="s">
        <v>194</v>
      </c>
      <c r="B612" t="s">
        <v>87</v>
      </c>
      <c r="C612" t="s">
        <v>33</v>
      </c>
      <c r="D612" t="s">
        <v>30</v>
      </c>
      <c r="E612" t="s">
        <v>31</v>
      </c>
      <c r="F612">
        <v>6840</v>
      </c>
      <c r="G612">
        <v>5520</v>
      </c>
      <c r="H612">
        <v>1320</v>
      </c>
      <c r="I612" t="s">
        <v>12</v>
      </c>
      <c r="J612" s="33" t="s">
        <v>29</v>
      </c>
      <c r="K612" t="str">
        <f t="shared" si="9"/>
        <v>11.05.2024</v>
      </c>
    </row>
    <row r="613" spans="1:11" x14ac:dyDescent="0.3">
      <c r="A613" s="49" t="s">
        <v>194</v>
      </c>
      <c r="B613" t="s">
        <v>90</v>
      </c>
      <c r="C613" t="s">
        <v>33</v>
      </c>
      <c r="D613" t="s">
        <v>30</v>
      </c>
      <c r="E613" t="s">
        <v>31</v>
      </c>
      <c r="F613">
        <v>20320</v>
      </c>
      <c r="G613">
        <v>16500</v>
      </c>
      <c r="H613">
        <v>3820</v>
      </c>
      <c r="I613" t="s">
        <v>12</v>
      </c>
      <c r="J613" s="33" t="s">
        <v>29</v>
      </c>
      <c r="K613" t="str">
        <f t="shared" si="9"/>
        <v>11.05.2024</v>
      </c>
    </row>
    <row r="614" spans="1:11" x14ac:dyDescent="0.3">
      <c r="A614" s="49" t="s">
        <v>194</v>
      </c>
      <c r="B614" t="s">
        <v>87</v>
      </c>
      <c r="C614" t="s">
        <v>33</v>
      </c>
      <c r="D614" t="s">
        <v>30</v>
      </c>
      <c r="E614" t="s">
        <v>31</v>
      </c>
      <c r="F614">
        <v>7340</v>
      </c>
      <c r="G614">
        <v>5560</v>
      </c>
      <c r="H614">
        <v>1780</v>
      </c>
      <c r="I614" t="s">
        <v>12</v>
      </c>
      <c r="J614" s="33" t="s">
        <v>29</v>
      </c>
      <c r="K614" t="str">
        <f t="shared" si="9"/>
        <v>11.05.2024</v>
      </c>
    </row>
    <row r="615" spans="1:11" x14ac:dyDescent="0.3">
      <c r="A615" s="49" t="s">
        <v>194</v>
      </c>
      <c r="B615" t="s">
        <v>98</v>
      </c>
      <c r="C615" t="s">
        <v>29</v>
      </c>
      <c r="D615" t="s">
        <v>30</v>
      </c>
      <c r="E615" t="s">
        <v>31</v>
      </c>
      <c r="F615">
        <v>4280</v>
      </c>
      <c r="G615">
        <v>2940</v>
      </c>
      <c r="H615">
        <v>1340</v>
      </c>
      <c r="I615" t="s">
        <v>32</v>
      </c>
      <c r="J615" s="33" t="s">
        <v>36</v>
      </c>
      <c r="K615" t="str">
        <f t="shared" si="9"/>
        <v>11.05.2024</v>
      </c>
    </row>
    <row r="616" spans="1:11" x14ac:dyDescent="0.3">
      <c r="A616" s="49" t="s">
        <v>194</v>
      </c>
      <c r="B616" t="s">
        <v>75</v>
      </c>
      <c r="C616" t="s">
        <v>33</v>
      </c>
      <c r="D616" t="s">
        <v>30</v>
      </c>
      <c r="E616" t="s">
        <v>31</v>
      </c>
      <c r="F616">
        <v>9500</v>
      </c>
      <c r="G616">
        <v>7100</v>
      </c>
      <c r="H616">
        <v>2400</v>
      </c>
      <c r="I616" t="s">
        <v>12</v>
      </c>
      <c r="J616" s="33" t="s">
        <v>29</v>
      </c>
      <c r="K616" t="str">
        <f t="shared" si="9"/>
        <v>11.05.2024</v>
      </c>
    </row>
    <row r="617" spans="1:11" x14ac:dyDescent="0.3">
      <c r="A617" s="49" t="s">
        <v>194</v>
      </c>
      <c r="B617" t="s">
        <v>74</v>
      </c>
      <c r="C617" t="s">
        <v>33</v>
      </c>
      <c r="D617" t="s">
        <v>30</v>
      </c>
      <c r="E617" t="s">
        <v>31</v>
      </c>
      <c r="F617">
        <v>8560</v>
      </c>
      <c r="G617">
        <v>6920</v>
      </c>
      <c r="H617">
        <v>1640</v>
      </c>
      <c r="I617" t="s">
        <v>12</v>
      </c>
      <c r="J617" s="33" t="s">
        <v>29</v>
      </c>
      <c r="K617" t="str">
        <f t="shared" si="9"/>
        <v>11.05.2024</v>
      </c>
    </row>
    <row r="618" spans="1:11" x14ac:dyDescent="0.3">
      <c r="A618" s="49" t="s">
        <v>194</v>
      </c>
      <c r="B618" t="s">
        <v>85</v>
      </c>
      <c r="C618" t="s">
        <v>33</v>
      </c>
      <c r="D618" t="s">
        <v>30</v>
      </c>
      <c r="E618" t="s">
        <v>31</v>
      </c>
      <c r="F618">
        <v>12580</v>
      </c>
      <c r="G618">
        <v>8280</v>
      </c>
      <c r="H618">
        <v>4300</v>
      </c>
      <c r="I618" t="s">
        <v>12</v>
      </c>
      <c r="J618" s="33" t="s">
        <v>29</v>
      </c>
      <c r="K618" t="str">
        <f t="shared" si="9"/>
        <v>11.05.2024</v>
      </c>
    </row>
    <row r="619" spans="1:11" x14ac:dyDescent="0.3">
      <c r="A619" s="49" t="s">
        <v>194</v>
      </c>
      <c r="B619" t="s">
        <v>87</v>
      </c>
      <c r="C619" t="s">
        <v>33</v>
      </c>
      <c r="D619" t="s">
        <v>30</v>
      </c>
      <c r="E619" t="s">
        <v>31</v>
      </c>
      <c r="F619">
        <v>6720</v>
      </c>
      <c r="G619">
        <v>5720</v>
      </c>
      <c r="H619">
        <v>1000</v>
      </c>
      <c r="I619" t="s">
        <v>12</v>
      </c>
      <c r="J619" s="33" t="s">
        <v>29</v>
      </c>
      <c r="K619" t="str">
        <f t="shared" si="9"/>
        <v>11.05.2024</v>
      </c>
    </row>
    <row r="620" spans="1:11" x14ac:dyDescent="0.3">
      <c r="A620" s="49" t="s">
        <v>194</v>
      </c>
      <c r="B620" t="s">
        <v>79</v>
      </c>
      <c r="C620" t="s">
        <v>29</v>
      </c>
      <c r="D620" t="s">
        <v>30</v>
      </c>
      <c r="E620" t="s">
        <v>31</v>
      </c>
      <c r="F620">
        <v>4460</v>
      </c>
      <c r="G620">
        <v>3180</v>
      </c>
      <c r="H620">
        <v>1280</v>
      </c>
      <c r="I620" t="s">
        <v>32</v>
      </c>
      <c r="J620" s="33" t="s">
        <v>36</v>
      </c>
      <c r="K620" t="str">
        <f t="shared" si="9"/>
        <v>11.05.2024</v>
      </c>
    </row>
    <row r="621" spans="1:11" x14ac:dyDescent="0.3">
      <c r="A621" s="49" t="s">
        <v>194</v>
      </c>
      <c r="B621" t="s">
        <v>90</v>
      </c>
      <c r="C621" t="s">
        <v>33</v>
      </c>
      <c r="D621" t="s">
        <v>30</v>
      </c>
      <c r="E621" t="s">
        <v>31</v>
      </c>
      <c r="F621">
        <v>17840</v>
      </c>
      <c r="G621">
        <v>16120</v>
      </c>
      <c r="H621">
        <v>1720</v>
      </c>
      <c r="I621" t="s">
        <v>12</v>
      </c>
      <c r="J621" s="33" t="s">
        <v>29</v>
      </c>
      <c r="K621" t="str">
        <f t="shared" si="9"/>
        <v>11.05.2024</v>
      </c>
    </row>
    <row r="622" spans="1:11" x14ac:dyDescent="0.3">
      <c r="A622" s="49" t="s">
        <v>194</v>
      </c>
      <c r="B622" t="s">
        <v>81</v>
      </c>
      <c r="C622" t="s">
        <v>29</v>
      </c>
      <c r="D622" t="s">
        <v>30</v>
      </c>
      <c r="E622" t="s">
        <v>31</v>
      </c>
      <c r="F622">
        <v>4060</v>
      </c>
      <c r="G622">
        <v>2460</v>
      </c>
      <c r="H622">
        <v>1600</v>
      </c>
      <c r="I622" t="s">
        <v>32</v>
      </c>
      <c r="J622" s="33" t="s">
        <v>36</v>
      </c>
      <c r="K622" t="str">
        <f t="shared" si="9"/>
        <v>11.05.2024</v>
      </c>
    </row>
    <row r="623" spans="1:11" x14ac:dyDescent="0.3">
      <c r="A623" s="49" t="s">
        <v>194</v>
      </c>
      <c r="B623" t="s">
        <v>96</v>
      </c>
      <c r="C623" t="s">
        <v>33</v>
      </c>
      <c r="D623" t="s">
        <v>30</v>
      </c>
      <c r="E623" t="s">
        <v>31</v>
      </c>
      <c r="F623">
        <v>9300</v>
      </c>
      <c r="G623">
        <v>8260</v>
      </c>
      <c r="H623">
        <v>1040</v>
      </c>
      <c r="I623" t="s">
        <v>12</v>
      </c>
      <c r="J623" s="33" t="s">
        <v>29</v>
      </c>
      <c r="K623" t="str">
        <f t="shared" si="9"/>
        <v>11.05.2024</v>
      </c>
    </row>
    <row r="624" spans="1:11" x14ac:dyDescent="0.3">
      <c r="A624" s="49" t="s">
        <v>194</v>
      </c>
      <c r="B624" t="s">
        <v>95</v>
      </c>
      <c r="C624" t="s">
        <v>29</v>
      </c>
      <c r="D624" t="s">
        <v>30</v>
      </c>
      <c r="E624" t="s">
        <v>31</v>
      </c>
      <c r="F624">
        <v>4660</v>
      </c>
      <c r="G624">
        <v>3220</v>
      </c>
      <c r="H624">
        <v>1440</v>
      </c>
      <c r="I624" t="s">
        <v>32</v>
      </c>
      <c r="J624" s="33" t="s">
        <v>36</v>
      </c>
      <c r="K624" t="str">
        <f t="shared" si="9"/>
        <v>11.05.2024</v>
      </c>
    </row>
    <row r="625" spans="1:11" x14ac:dyDescent="0.3">
      <c r="A625" s="49" t="s">
        <v>194</v>
      </c>
      <c r="B625" t="s">
        <v>88</v>
      </c>
      <c r="C625" t="s">
        <v>29</v>
      </c>
      <c r="D625" t="s">
        <v>30</v>
      </c>
      <c r="E625" t="s">
        <v>31</v>
      </c>
      <c r="F625">
        <v>4720</v>
      </c>
      <c r="G625">
        <v>2760</v>
      </c>
      <c r="H625">
        <v>1960</v>
      </c>
      <c r="I625" t="s">
        <v>32</v>
      </c>
      <c r="J625" s="33" t="s">
        <v>36</v>
      </c>
      <c r="K625" t="str">
        <f t="shared" si="9"/>
        <v>11.05.2024</v>
      </c>
    </row>
    <row r="626" spans="1:11" x14ac:dyDescent="0.3">
      <c r="A626" s="49" t="s">
        <v>194</v>
      </c>
      <c r="B626" t="s">
        <v>74</v>
      </c>
      <c r="C626" t="s">
        <v>33</v>
      </c>
      <c r="D626" t="s">
        <v>30</v>
      </c>
      <c r="E626" t="s">
        <v>31</v>
      </c>
      <c r="F626">
        <v>8560</v>
      </c>
      <c r="G626">
        <v>6880</v>
      </c>
      <c r="H626">
        <v>1680</v>
      </c>
      <c r="I626" t="s">
        <v>12</v>
      </c>
      <c r="J626" s="33" t="s">
        <v>29</v>
      </c>
      <c r="K626" t="str">
        <f t="shared" si="9"/>
        <v>11.05.2024</v>
      </c>
    </row>
    <row r="627" spans="1:11" x14ac:dyDescent="0.3">
      <c r="A627" s="49" t="s">
        <v>194</v>
      </c>
      <c r="B627" t="s">
        <v>82</v>
      </c>
      <c r="C627" t="s">
        <v>29</v>
      </c>
      <c r="D627" t="s">
        <v>30</v>
      </c>
      <c r="E627" t="s">
        <v>31</v>
      </c>
      <c r="F627">
        <v>5020</v>
      </c>
      <c r="G627">
        <v>3260</v>
      </c>
      <c r="H627">
        <v>1760</v>
      </c>
      <c r="I627" t="s">
        <v>32</v>
      </c>
      <c r="J627" s="33" t="s">
        <v>36</v>
      </c>
      <c r="K627" t="str">
        <f t="shared" si="9"/>
        <v>11.05.2024</v>
      </c>
    </row>
    <row r="628" spans="1:11" x14ac:dyDescent="0.3">
      <c r="A628" s="49" t="s">
        <v>194</v>
      </c>
      <c r="B628" t="s">
        <v>108</v>
      </c>
      <c r="C628" t="s">
        <v>29</v>
      </c>
      <c r="D628" t="s">
        <v>30</v>
      </c>
      <c r="E628" t="s">
        <v>31</v>
      </c>
      <c r="F628">
        <v>4580</v>
      </c>
      <c r="G628">
        <v>3160</v>
      </c>
      <c r="H628">
        <v>1420</v>
      </c>
      <c r="I628" t="s">
        <v>32</v>
      </c>
      <c r="J628" s="33" t="s">
        <v>36</v>
      </c>
      <c r="K628" t="str">
        <f t="shared" si="9"/>
        <v>11.05.2024</v>
      </c>
    </row>
    <row r="629" spans="1:11" x14ac:dyDescent="0.3">
      <c r="A629" s="49" t="s">
        <v>194</v>
      </c>
      <c r="B629" t="s">
        <v>72</v>
      </c>
      <c r="C629" t="s">
        <v>29</v>
      </c>
      <c r="D629" t="s">
        <v>30</v>
      </c>
      <c r="E629" t="s">
        <v>31</v>
      </c>
      <c r="F629">
        <v>3600</v>
      </c>
      <c r="G629">
        <v>2640</v>
      </c>
      <c r="H629">
        <v>960</v>
      </c>
      <c r="I629" t="s">
        <v>32</v>
      </c>
      <c r="J629" s="33" t="s">
        <v>36</v>
      </c>
      <c r="K629" t="str">
        <f t="shared" si="9"/>
        <v>11.05.2024</v>
      </c>
    </row>
    <row r="630" spans="1:11" x14ac:dyDescent="0.3">
      <c r="A630" s="49" t="s">
        <v>194</v>
      </c>
      <c r="B630" t="s">
        <v>101</v>
      </c>
      <c r="C630" t="s">
        <v>29</v>
      </c>
      <c r="D630" t="s">
        <v>30</v>
      </c>
      <c r="E630" t="s">
        <v>31</v>
      </c>
      <c r="F630">
        <v>4160</v>
      </c>
      <c r="G630">
        <v>2640</v>
      </c>
      <c r="H630">
        <v>1520</v>
      </c>
      <c r="I630" t="s">
        <v>32</v>
      </c>
      <c r="J630" s="33" t="s">
        <v>36</v>
      </c>
      <c r="K630" t="str">
        <f t="shared" si="9"/>
        <v>11.05.2024</v>
      </c>
    </row>
    <row r="631" spans="1:11" x14ac:dyDescent="0.3">
      <c r="A631" s="49" t="s">
        <v>194</v>
      </c>
      <c r="B631" t="s">
        <v>125</v>
      </c>
      <c r="C631" t="s">
        <v>29</v>
      </c>
      <c r="D631" t="s">
        <v>30</v>
      </c>
      <c r="E631" t="s">
        <v>31</v>
      </c>
      <c r="F631">
        <v>5380</v>
      </c>
      <c r="G631">
        <v>4020</v>
      </c>
      <c r="H631">
        <v>1360</v>
      </c>
      <c r="I631" t="s">
        <v>32</v>
      </c>
      <c r="J631" s="33" t="s">
        <v>36</v>
      </c>
      <c r="K631" t="str">
        <f t="shared" si="9"/>
        <v>11.05.2024</v>
      </c>
    </row>
    <row r="632" spans="1:11" x14ac:dyDescent="0.3">
      <c r="A632" s="49" t="s">
        <v>194</v>
      </c>
      <c r="B632" t="s">
        <v>99</v>
      </c>
      <c r="C632" t="s">
        <v>33</v>
      </c>
      <c r="D632" t="s">
        <v>30</v>
      </c>
      <c r="E632" t="s">
        <v>31</v>
      </c>
      <c r="F632">
        <v>17100</v>
      </c>
      <c r="G632">
        <v>13720</v>
      </c>
      <c r="H632">
        <v>3380</v>
      </c>
      <c r="I632" t="s">
        <v>12</v>
      </c>
      <c r="J632" s="33" t="s">
        <v>29</v>
      </c>
      <c r="K632" t="str">
        <f t="shared" si="9"/>
        <v>11.05.2024</v>
      </c>
    </row>
    <row r="633" spans="1:11" x14ac:dyDescent="0.3">
      <c r="A633" s="49" t="s">
        <v>194</v>
      </c>
      <c r="B633" t="s">
        <v>98</v>
      </c>
      <c r="C633" t="s">
        <v>29</v>
      </c>
      <c r="D633" t="s">
        <v>30</v>
      </c>
      <c r="E633" t="s">
        <v>31</v>
      </c>
      <c r="F633">
        <v>4100</v>
      </c>
      <c r="G633">
        <v>2920</v>
      </c>
      <c r="H633">
        <v>1180</v>
      </c>
      <c r="I633" t="s">
        <v>32</v>
      </c>
      <c r="J633" s="33" t="s">
        <v>36</v>
      </c>
      <c r="K633" t="str">
        <f t="shared" si="9"/>
        <v>11.05.2024</v>
      </c>
    </row>
    <row r="634" spans="1:11" x14ac:dyDescent="0.3">
      <c r="A634" s="49" t="s">
        <v>194</v>
      </c>
      <c r="B634" t="s">
        <v>83</v>
      </c>
      <c r="C634" t="s">
        <v>33</v>
      </c>
      <c r="D634" t="s">
        <v>30</v>
      </c>
      <c r="E634" t="s">
        <v>31</v>
      </c>
      <c r="F634">
        <v>13980</v>
      </c>
      <c r="G634">
        <v>12360</v>
      </c>
      <c r="H634">
        <v>1620</v>
      </c>
      <c r="I634" t="s">
        <v>12</v>
      </c>
      <c r="J634" s="33" t="s">
        <v>29</v>
      </c>
      <c r="K634" t="str">
        <f t="shared" si="9"/>
        <v>11.05.2024</v>
      </c>
    </row>
    <row r="635" spans="1:11" x14ac:dyDescent="0.3">
      <c r="A635" s="49" t="s">
        <v>194</v>
      </c>
      <c r="B635" t="s">
        <v>95</v>
      </c>
      <c r="C635" t="s">
        <v>29</v>
      </c>
      <c r="D635" t="s">
        <v>30</v>
      </c>
      <c r="E635" t="s">
        <v>31</v>
      </c>
      <c r="F635">
        <v>4700</v>
      </c>
      <c r="G635">
        <v>3160</v>
      </c>
      <c r="H635">
        <v>1540</v>
      </c>
      <c r="I635" t="s">
        <v>32</v>
      </c>
      <c r="J635" s="33" t="s">
        <v>36</v>
      </c>
      <c r="K635" t="str">
        <f t="shared" si="9"/>
        <v>11.05.2024</v>
      </c>
    </row>
    <row r="636" spans="1:11" x14ac:dyDescent="0.3">
      <c r="A636" s="49" t="s">
        <v>194</v>
      </c>
      <c r="B636" t="s">
        <v>79</v>
      </c>
      <c r="C636" t="s">
        <v>29</v>
      </c>
      <c r="D636" t="s">
        <v>30</v>
      </c>
      <c r="E636" t="s">
        <v>31</v>
      </c>
      <c r="F636">
        <v>4620</v>
      </c>
      <c r="G636">
        <v>3200</v>
      </c>
      <c r="H636">
        <v>1420</v>
      </c>
      <c r="I636" t="s">
        <v>32</v>
      </c>
      <c r="J636" s="33" t="s">
        <v>36</v>
      </c>
      <c r="K636" t="str">
        <f t="shared" si="9"/>
        <v>11.05.2024</v>
      </c>
    </row>
    <row r="637" spans="1:11" x14ac:dyDescent="0.3">
      <c r="A637" s="49" t="s">
        <v>194</v>
      </c>
      <c r="B637" t="s">
        <v>108</v>
      </c>
      <c r="C637" t="s">
        <v>29</v>
      </c>
      <c r="D637" t="s">
        <v>30</v>
      </c>
      <c r="E637" t="s">
        <v>31</v>
      </c>
      <c r="F637">
        <v>4380</v>
      </c>
      <c r="G637">
        <v>3160</v>
      </c>
      <c r="H637">
        <v>1220</v>
      </c>
      <c r="I637" t="s">
        <v>32</v>
      </c>
      <c r="J637" s="33" t="s">
        <v>36</v>
      </c>
      <c r="K637" t="str">
        <f t="shared" si="9"/>
        <v>11.05.2024</v>
      </c>
    </row>
    <row r="638" spans="1:11" x14ac:dyDescent="0.3">
      <c r="A638" s="49" t="s">
        <v>194</v>
      </c>
      <c r="B638" t="s">
        <v>88</v>
      </c>
      <c r="C638" t="s">
        <v>29</v>
      </c>
      <c r="D638" t="s">
        <v>30</v>
      </c>
      <c r="E638" t="s">
        <v>31</v>
      </c>
      <c r="F638">
        <v>4620</v>
      </c>
      <c r="G638">
        <v>2760</v>
      </c>
      <c r="H638">
        <v>1860</v>
      </c>
      <c r="I638" t="s">
        <v>32</v>
      </c>
      <c r="J638" s="33" t="s">
        <v>36</v>
      </c>
      <c r="K638" t="str">
        <f t="shared" si="9"/>
        <v>11.05.2024</v>
      </c>
    </row>
    <row r="639" spans="1:11" x14ac:dyDescent="0.3">
      <c r="A639" s="49" t="s">
        <v>194</v>
      </c>
      <c r="B639" t="s">
        <v>98</v>
      </c>
      <c r="C639" t="s">
        <v>29</v>
      </c>
      <c r="D639" t="s">
        <v>30</v>
      </c>
      <c r="E639" t="s">
        <v>31</v>
      </c>
      <c r="F639">
        <v>3960</v>
      </c>
      <c r="G639">
        <v>2920</v>
      </c>
      <c r="H639">
        <v>1040</v>
      </c>
      <c r="I639" t="s">
        <v>32</v>
      </c>
      <c r="J639" s="33" t="s">
        <v>36</v>
      </c>
      <c r="K639" t="str">
        <f t="shared" si="9"/>
        <v>11.05.2024</v>
      </c>
    </row>
    <row r="640" spans="1:11" x14ac:dyDescent="0.3">
      <c r="A640" s="49" t="s">
        <v>194</v>
      </c>
      <c r="B640" t="s">
        <v>82</v>
      </c>
      <c r="C640" t="s">
        <v>29</v>
      </c>
      <c r="D640" t="s">
        <v>30</v>
      </c>
      <c r="E640" t="s">
        <v>31</v>
      </c>
      <c r="F640">
        <v>4600</v>
      </c>
      <c r="G640">
        <v>3260</v>
      </c>
      <c r="H640">
        <v>1340</v>
      </c>
      <c r="I640" t="s">
        <v>32</v>
      </c>
      <c r="J640" s="33" t="s">
        <v>36</v>
      </c>
      <c r="K640" t="str">
        <f t="shared" si="9"/>
        <v>11.05.2024</v>
      </c>
    </row>
    <row r="641" spans="1:11" x14ac:dyDescent="0.3">
      <c r="A641" s="49" t="s">
        <v>194</v>
      </c>
      <c r="B641" t="s">
        <v>101</v>
      </c>
      <c r="C641" t="s">
        <v>29</v>
      </c>
      <c r="D641" t="s">
        <v>30</v>
      </c>
      <c r="E641" t="s">
        <v>31</v>
      </c>
      <c r="F641">
        <v>4480</v>
      </c>
      <c r="G641">
        <v>2620</v>
      </c>
      <c r="H641">
        <v>1860</v>
      </c>
      <c r="I641" t="s">
        <v>32</v>
      </c>
      <c r="J641" s="33" t="s">
        <v>36</v>
      </c>
      <c r="K641" t="str">
        <f t="shared" si="9"/>
        <v>11.05.2024</v>
      </c>
    </row>
    <row r="642" spans="1:11" x14ac:dyDescent="0.3">
      <c r="A642" s="49" t="s">
        <v>194</v>
      </c>
      <c r="B642" t="s">
        <v>95</v>
      </c>
      <c r="C642" t="s">
        <v>29</v>
      </c>
      <c r="D642" t="s">
        <v>30</v>
      </c>
      <c r="E642" t="s">
        <v>31</v>
      </c>
      <c r="F642">
        <v>4360</v>
      </c>
      <c r="G642">
        <v>3180</v>
      </c>
      <c r="H642">
        <v>1180</v>
      </c>
      <c r="I642" t="s">
        <v>32</v>
      </c>
      <c r="J642" s="33" t="s">
        <v>36</v>
      </c>
      <c r="K642" t="str">
        <f t="shared" si="9"/>
        <v>11.05.2024</v>
      </c>
    </row>
    <row r="643" spans="1:11" x14ac:dyDescent="0.3">
      <c r="A643" s="49" t="s">
        <v>194</v>
      </c>
      <c r="B643" t="s">
        <v>81</v>
      </c>
      <c r="C643" t="s">
        <v>29</v>
      </c>
      <c r="D643" t="s">
        <v>30</v>
      </c>
      <c r="E643" t="s">
        <v>31</v>
      </c>
      <c r="F643">
        <v>4260</v>
      </c>
      <c r="G643">
        <v>2460</v>
      </c>
      <c r="H643">
        <v>1800</v>
      </c>
      <c r="I643" t="s">
        <v>32</v>
      </c>
      <c r="J643" s="33" t="s">
        <v>36</v>
      </c>
      <c r="K643" t="str">
        <f t="shared" ref="K643:K706" si="10">LEFT(A643,10)</f>
        <v>11.05.2024</v>
      </c>
    </row>
    <row r="644" spans="1:11" x14ac:dyDescent="0.3">
      <c r="A644" s="49" t="s">
        <v>194</v>
      </c>
      <c r="B644" t="s">
        <v>125</v>
      </c>
      <c r="C644" t="s">
        <v>29</v>
      </c>
      <c r="D644" t="s">
        <v>30</v>
      </c>
      <c r="E644" t="s">
        <v>31</v>
      </c>
      <c r="F644">
        <v>5120</v>
      </c>
      <c r="G644">
        <v>4020</v>
      </c>
      <c r="H644">
        <v>1100</v>
      </c>
      <c r="I644" t="s">
        <v>32</v>
      </c>
      <c r="J644" s="33" t="s">
        <v>36</v>
      </c>
      <c r="K644" t="str">
        <f t="shared" si="10"/>
        <v>11.05.2024</v>
      </c>
    </row>
    <row r="645" spans="1:11" x14ac:dyDescent="0.3">
      <c r="A645" s="49" t="s">
        <v>194</v>
      </c>
      <c r="B645" t="s">
        <v>72</v>
      </c>
      <c r="C645" t="s">
        <v>29</v>
      </c>
      <c r="D645" t="s">
        <v>30</v>
      </c>
      <c r="E645" t="s">
        <v>31</v>
      </c>
      <c r="F645">
        <v>3680</v>
      </c>
      <c r="G645">
        <v>2780</v>
      </c>
      <c r="H645">
        <v>900</v>
      </c>
      <c r="I645" t="s">
        <v>32</v>
      </c>
      <c r="J645" s="33" t="s">
        <v>36</v>
      </c>
      <c r="K645" t="str">
        <f t="shared" si="10"/>
        <v>11.05.2024</v>
      </c>
    </row>
    <row r="646" spans="1:11" x14ac:dyDescent="0.3">
      <c r="A646" s="49" t="s">
        <v>194</v>
      </c>
      <c r="B646" t="s">
        <v>79</v>
      </c>
      <c r="C646" t="s">
        <v>29</v>
      </c>
      <c r="D646" t="s">
        <v>30</v>
      </c>
      <c r="E646" t="s">
        <v>31</v>
      </c>
      <c r="F646">
        <v>3900</v>
      </c>
      <c r="G646">
        <v>3180</v>
      </c>
      <c r="H646">
        <v>720</v>
      </c>
      <c r="I646" t="s">
        <v>32</v>
      </c>
      <c r="J646" s="33" t="s">
        <v>36</v>
      </c>
      <c r="K646" t="str">
        <f t="shared" si="10"/>
        <v>11.05.2024</v>
      </c>
    </row>
    <row r="647" spans="1:11" x14ac:dyDescent="0.3">
      <c r="A647" s="49" t="s">
        <v>194</v>
      </c>
      <c r="B647" t="s">
        <v>108</v>
      </c>
      <c r="C647" t="s">
        <v>29</v>
      </c>
      <c r="D647" t="s">
        <v>30</v>
      </c>
      <c r="E647" t="s">
        <v>31</v>
      </c>
      <c r="F647">
        <v>4840</v>
      </c>
      <c r="G647">
        <v>3140</v>
      </c>
      <c r="H647">
        <v>1700</v>
      </c>
      <c r="I647" t="s">
        <v>32</v>
      </c>
      <c r="J647" s="33" t="s">
        <v>36</v>
      </c>
      <c r="K647" t="str">
        <f t="shared" si="10"/>
        <v>11.05.2024</v>
      </c>
    </row>
    <row r="648" spans="1:11" x14ac:dyDescent="0.3">
      <c r="A648" s="49" t="s">
        <v>194</v>
      </c>
      <c r="B648" t="s">
        <v>98</v>
      </c>
      <c r="C648" t="s">
        <v>29</v>
      </c>
      <c r="D648" t="s">
        <v>30</v>
      </c>
      <c r="E648" t="s">
        <v>31</v>
      </c>
      <c r="F648">
        <v>3880</v>
      </c>
      <c r="G648">
        <v>2800</v>
      </c>
      <c r="H648">
        <v>1080</v>
      </c>
      <c r="I648" t="s">
        <v>32</v>
      </c>
      <c r="J648" s="33" t="s">
        <v>36</v>
      </c>
      <c r="K648" t="str">
        <f t="shared" si="10"/>
        <v>11.05.2024</v>
      </c>
    </row>
    <row r="649" spans="1:11" x14ac:dyDescent="0.3">
      <c r="A649" s="49" t="s">
        <v>194</v>
      </c>
      <c r="B649" t="s">
        <v>95</v>
      </c>
      <c r="C649" t="s">
        <v>29</v>
      </c>
      <c r="D649" t="s">
        <v>30</v>
      </c>
      <c r="E649" t="s">
        <v>31</v>
      </c>
      <c r="F649">
        <v>3480</v>
      </c>
      <c r="G649">
        <v>3120</v>
      </c>
      <c r="H649">
        <v>360</v>
      </c>
      <c r="I649" t="s">
        <v>32</v>
      </c>
      <c r="J649" s="33" t="s">
        <v>36</v>
      </c>
      <c r="K649" t="str">
        <f t="shared" si="10"/>
        <v>11.05.2024</v>
      </c>
    </row>
    <row r="650" spans="1:11" x14ac:dyDescent="0.3">
      <c r="A650" s="49" t="s">
        <v>195</v>
      </c>
      <c r="B650" t="s">
        <v>104</v>
      </c>
      <c r="C650" t="s">
        <v>33</v>
      </c>
      <c r="D650" t="s">
        <v>30</v>
      </c>
      <c r="E650" t="s">
        <v>31</v>
      </c>
      <c r="F650">
        <v>8540</v>
      </c>
      <c r="G650">
        <v>6480</v>
      </c>
      <c r="H650">
        <v>2060</v>
      </c>
      <c r="I650" t="s">
        <v>12</v>
      </c>
      <c r="J650" s="33" t="s">
        <v>29</v>
      </c>
      <c r="K650" t="str">
        <f t="shared" si="10"/>
        <v>12.05.2024</v>
      </c>
    </row>
    <row r="651" spans="1:11" x14ac:dyDescent="0.3">
      <c r="A651" s="49" t="s">
        <v>195</v>
      </c>
      <c r="B651" t="s">
        <v>86</v>
      </c>
      <c r="C651" t="s">
        <v>33</v>
      </c>
      <c r="D651" t="s">
        <v>30</v>
      </c>
      <c r="E651" t="s">
        <v>31</v>
      </c>
      <c r="F651">
        <v>10160</v>
      </c>
      <c r="G651">
        <v>8020</v>
      </c>
      <c r="H651">
        <v>2140</v>
      </c>
      <c r="I651" t="s">
        <v>12</v>
      </c>
      <c r="J651" s="33" t="s">
        <v>29</v>
      </c>
      <c r="K651" t="str">
        <f t="shared" si="10"/>
        <v>12.05.2024</v>
      </c>
    </row>
    <row r="652" spans="1:11" x14ac:dyDescent="0.3">
      <c r="A652" s="49" t="s">
        <v>195</v>
      </c>
      <c r="B652" t="s">
        <v>94</v>
      </c>
      <c r="C652" t="s">
        <v>33</v>
      </c>
      <c r="D652" t="s">
        <v>30</v>
      </c>
      <c r="E652" t="s">
        <v>31</v>
      </c>
      <c r="F652">
        <v>8460</v>
      </c>
      <c r="G652">
        <v>7660</v>
      </c>
      <c r="H652">
        <v>800</v>
      </c>
      <c r="I652" t="s">
        <v>12</v>
      </c>
      <c r="J652" s="33" t="s">
        <v>29</v>
      </c>
      <c r="K652" t="str">
        <f t="shared" si="10"/>
        <v>12.05.2024</v>
      </c>
    </row>
    <row r="653" spans="1:11" x14ac:dyDescent="0.3">
      <c r="A653" s="49" t="s">
        <v>195</v>
      </c>
      <c r="B653" t="s">
        <v>74</v>
      </c>
      <c r="C653" t="s">
        <v>33</v>
      </c>
      <c r="D653" t="s">
        <v>30</v>
      </c>
      <c r="E653" t="s">
        <v>31</v>
      </c>
      <c r="F653">
        <v>8860</v>
      </c>
      <c r="G653">
        <v>6880</v>
      </c>
      <c r="H653">
        <v>1980</v>
      </c>
      <c r="I653" t="s">
        <v>12</v>
      </c>
      <c r="J653" s="33" t="s">
        <v>29</v>
      </c>
      <c r="K653" t="str">
        <f t="shared" si="10"/>
        <v>12.05.2024</v>
      </c>
    </row>
    <row r="654" spans="1:11" x14ac:dyDescent="0.3">
      <c r="A654" s="49" t="s">
        <v>195</v>
      </c>
      <c r="B654" t="s">
        <v>104</v>
      </c>
      <c r="C654" t="s">
        <v>33</v>
      </c>
      <c r="D654" t="s">
        <v>30</v>
      </c>
      <c r="E654" t="s">
        <v>31</v>
      </c>
      <c r="F654">
        <v>8900</v>
      </c>
      <c r="G654">
        <v>6440</v>
      </c>
      <c r="H654">
        <v>2460</v>
      </c>
      <c r="I654" t="s">
        <v>12</v>
      </c>
      <c r="J654" s="33" t="s">
        <v>29</v>
      </c>
      <c r="K654" t="str">
        <f t="shared" si="10"/>
        <v>12.05.2024</v>
      </c>
    </row>
    <row r="655" spans="1:11" x14ac:dyDescent="0.3">
      <c r="A655" s="49" t="s">
        <v>195</v>
      </c>
      <c r="B655" t="s">
        <v>106</v>
      </c>
      <c r="C655" t="s">
        <v>33</v>
      </c>
      <c r="D655" t="s">
        <v>30</v>
      </c>
      <c r="E655" t="s">
        <v>31</v>
      </c>
      <c r="F655">
        <v>14440</v>
      </c>
      <c r="G655">
        <v>11460</v>
      </c>
      <c r="H655">
        <v>2980</v>
      </c>
      <c r="I655" t="s">
        <v>12</v>
      </c>
      <c r="J655" s="33" t="s">
        <v>29</v>
      </c>
      <c r="K655" t="str">
        <f t="shared" si="10"/>
        <v>12.05.2024</v>
      </c>
    </row>
    <row r="656" spans="1:11" x14ac:dyDescent="0.3">
      <c r="A656" s="49" t="s">
        <v>195</v>
      </c>
      <c r="B656" t="s">
        <v>78</v>
      </c>
      <c r="C656" t="s">
        <v>33</v>
      </c>
      <c r="D656" t="s">
        <v>30</v>
      </c>
      <c r="E656" t="s">
        <v>31</v>
      </c>
      <c r="F656">
        <v>7380</v>
      </c>
      <c r="G656">
        <v>5640</v>
      </c>
      <c r="H656">
        <v>1740</v>
      </c>
      <c r="I656" t="s">
        <v>12</v>
      </c>
      <c r="J656" s="33" t="s">
        <v>29</v>
      </c>
      <c r="K656" t="str">
        <f t="shared" si="10"/>
        <v>12.05.2024</v>
      </c>
    </row>
    <row r="657" spans="1:11" x14ac:dyDescent="0.3">
      <c r="A657" s="49" t="s">
        <v>195</v>
      </c>
      <c r="B657" t="s">
        <v>72</v>
      </c>
      <c r="C657" t="s">
        <v>29</v>
      </c>
      <c r="D657" t="s">
        <v>30</v>
      </c>
      <c r="E657" t="s">
        <v>31</v>
      </c>
      <c r="F657">
        <v>3820</v>
      </c>
      <c r="G657">
        <v>2800</v>
      </c>
      <c r="H657">
        <v>1020</v>
      </c>
      <c r="I657" t="s">
        <v>32</v>
      </c>
      <c r="J657" s="33" t="s">
        <v>36</v>
      </c>
      <c r="K657" t="str">
        <f t="shared" si="10"/>
        <v>12.05.2024</v>
      </c>
    </row>
    <row r="658" spans="1:11" x14ac:dyDescent="0.3">
      <c r="A658" s="49" t="s">
        <v>195</v>
      </c>
      <c r="B658" t="s">
        <v>70</v>
      </c>
      <c r="C658" t="s">
        <v>29</v>
      </c>
      <c r="D658" t="s">
        <v>30</v>
      </c>
      <c r="E658" t="s">
        <v>31</v>
      </c>
      <c r="F658">
        <v>4120</v>
      </c>
      <c r="G658">
        <v>2600</v>
      </c>
      <c r="H658">
        <v>1520</v>
      </c>
      <c r="I658" t="s">
        <v>32</v>
      </c>
      <c r="J658" s="33" t="s">
        <v>36</v>
      </c>
      <c r="K658" t="str">
        <f t="shared" si="10"/>
        <v>12.05.2024</v>
      </c>
    </row>
    <row r="659" spans="1:11" x14ac:dyDescent="0.3">
      <c r="A659" s="49" t="s">
        <v>195</v>
      </c>
      <c r="B659" t="s">
        <v>75</v>
      </c>
      <c r="C659" t="s">
        <v>33</v>
      </c>
      <c r="D659" t="s">
        <v>30</v>
      </c>
      <c r="E659" t="s">
        <v>31</v>
      </c>
      <c r="F659">
        <v>10340</v>
      </c>
      <c r="G659">
        <v>7160</v>
      </c>
      <c r="H659">
        <v>3180</v>
      </c>
      <c r="I659" t="s">
        <v>12</v>
      </c>
      <c r="J659" s="33" t="s">
        <v>29</v>
      </c>
      <c r="K659" t="str">
        <f t="shared" si="10"/>
        <v>12.05.2024</v>
      </c>
    </row>
    <row r="660" spans="1:11" x14ac:dyDescent="0.3">
      <c r="A660" s="49" t="s">
        <v>195</v>
      </c>
      <c r="B660" t="s">
        <v>80</v>
      </c>
      <c r="C660" t="s">
        <v>29</v>
      </c>
      <c r="D660" t="s">
        <v>30</v>
      </c>
      <c r="E660" t="s">
        <v>31</v>
      </c>
      <c r="F660">
        <v>3620</v>
      </c>
      <c r="G660">
        <v>2700</v>
      </c>
      <c r="H660">
        <v>920</v>
      </c>
      <c r="I660" t="s">
        <v>32</v>
      </c>
      <c r="J660" s="33" t="s">
        <v>36</v>
      </c>
      <c r="K660" t="str">
        <f t="shared" si="10"/>
        <v>12.05.2024</v>
      </c>
    </row>
    <row r="661" spans="1:11" x14ac:dyDescent="0.3">
      <c r="A661" s="49" t="s">
        <v>195</v>
      </c>
      <c r="B661" t="s">
        <v>189</v>
      </c>
      <c r="C661" t="s">
        <v>33</v>
      </c>
      <c r="D661" t="s">
        <v>30</v>
      </c>
      <c r="E661" t="s">
        <v>31</v>
      </c>
      <c r="F661">
        <v>7960</v>
      </c>
      <c r="G661">
        <v>6860</v>
      </c>
      <c r="H661">
        <v>1100</v>
      </c>
      <c r="I661" t="s">
        <v>12</v>
      </c>
      <c r="J661" s="33" t="s">
        <v>29</v>
      </c>
      <c r="K661" t="str">
        <f t="shared" si="10"/>
        <v>12.05.2024</v>
      </c>
    </row>
    <row r="662" spans="1:11" x14ac:dyDescent="0.3">
      <c r="A662" s="49" t="s">
        <v>195</v>
      </c>
      <c r="B662" t="s">
        <v>156</v>
      </c>
      <c r="C662" t="s">
        <v>29</v>
      </c>
      <c r="D662" t="s">
        <v>30</v>
      </c>
      <c r="E662" t="s">
        <v>31</v>
      </c>
      <c r="F662">
        <v>3880</v>
      </c>
      <c r="G662">
        <v>2620</v>
      </c>
      <c r="H662">
        <v>1260</v>
      </c>
      <c r="I662" t="s">
        <v>32</v>
      </c>
      <c r="J662" s="33" t="s">
        <v>36</v>
      </c>
      <c r="K662" t="str">
        <f t="shared" si="10"/>
        <v>12.05.2024</v>
      </c>
    </row>
    <row r="663" spans="1:11" x14ac:dyDescent="0.3">
      <c r="A663" s="49" t="s">
        <v>195</v>
      </c>
      <c r="B663" t="s">
        <v>125</v>
      </c>
      <c r="C663" t="s">
        <v>29</v>
      </c>
      <c r="D663" t="s">
        <v>30</v>
      </c>
      <c r="E663" t="s">
        <v>31</v>
      </c>
      <c r="F663">
        <v>4980</v>
      </c>
      <c r="G663">
        <v>4020</v>
      </c>
      <c r="H663">
        <v>960</v>
      </c>
      <c r="I663" t="s">
        <v>32</v>
      </c>
      <c r="J663" s="33" t="s">
        <v>36</v>
      </c>
      <c r="K663" t="str">
        <f t="shared" si="10"/>
        <v>12.05.2024</v>
      </c>
    </row>
    <row r="664" spans="1:11" x14ac:dyDescent="0.3">
      <c r="A664" s="49" t="s">
        <v>195</v>
      </c>
      <c r="B664" t="s">
        <v>79</v>
      </c>
      <c r="C664" t="s">
        <v>29</v>
      </c>
      <c r="D664" t="s">
        <v>30</v>
      </c>
      <c r="E664" t="s">
        <v>31</v>
      </c>
      <c r="F664">
        <v>3780</v>
      </c>
      <c r="G664">
        <v>3180</v>
      </c>
      <c r="H664">
        <v>600</v>
      </c>
      <c r="I664" t="s">
        <v>32</v>
      </c>
      <c r="J664" s="33" t="s">
        <v>36</v>
      </c>
      <c r="K664" t="str">
        <f t="shared" si="10"/>
        <v>12.05.2024</v>
      </c>
    </row>
    <row r="665" spans="1:11" x14ac:dyDescent="0.3">
      <c r="A665" s="49" t="s">
        <v>195</v>
      </c>
      <c r="B665" t="s">
        <v>106</v>
      </c>
      <c r="C665" t="s">
        <v>33</v>
      </c>
      <c r="D665" t="s">
        <v>30</v>
      </c>
      <c r="E665" t="s">
        <v>31</v>
      </c>
      <c r="F665">
        <v>14220</v>
      </c>
      <c r="G665">
        <v>11440</v>
      </c>
      <c r="H665">
        <v>2780</v>
      </c>
      <c r="I665" t="s">
        <v>12</v>
      </c>
      <c r="J665" s="33" t="s">
        <v>29</v>
      </c>
      <c r="K665" t="str">
        <f t="shared" si="10"/>
        <v>12.05.2024</v>
      </c>
    </row>
    <row r="666" spans="1:11" x14ac:dyDescent="0.3">
      <c r="A666" s="49" t="s">
        <v>195</v>
      </c>
      <c r="B666" t="s">
        <v>88</v>
      </c>
      <c r="C666" t="s">
        <v>29</v>
      </c>
      <c r="D666" t="s">
        <v>30</v>
      </c>
      <c r="E666" t="s">
        <v>31</v>
      </c>
      <c r="F666">
        <v>4600</v>
      </c>
      <c r="G666">
        <v>2760</v>
      </c>
      <c r="H666">
        <v>1840</v>
      </c>
      <c r="I666" t="s">
        <v>32</v>
      </c>
      <c r="J666" s="33" t="s">
        <v>36</v>
      </c>
      <c r="K666" t="str">
        <f t="shared" si="10"/>
        <v>12.05.2024</v>
      </c>
    </row>
    <row r="667" spans="1:11" x14ac:dyDescent="0.3">
      <c r="A667" s="49" t="s">
        <v>195</v>
      </c>
      <c r="B667" t="s">
        <v>102</v>
      </c>
      <c r="C667" t="s">
        <v>33</v>
      </c>
      <c r="D667" t="s">
        <v>30</v>
      </c>
      <c r="E667" t="s">
        <v>31</v>
      </c>
      <c r="F667">
        <v>10700</v>
      </c>
      <c r="G667">
        <v>8660</v>
      </c>
      <c r="H667">
        <v>2040</v>
      </c>
      <c r="I667" t="s">
        <v>12</v>
      </c>
      <c r="J667" s="33" t="s">
        <v>29</v>
      </c>
      <c r="K667" t="str">
        <f t="shared" si="10"/>
        <v>12.05.2024</v>
      </c>
    </row>
    <row r="668" spans="1:11" x14ac:dyDescent="0.3">
      <c r="A668" s="49" t="s">
        <v>195</v>
      </c>
      <c r="B668" t="s">
        <v>87</v>
      </c>
      <c r="C668" t="s">
        <v>33</v>
      </c>
      <c r="D668" t="s">
        <v>30</v>
      </c>
      <c r="E668" t="s">
        <v>31</v>
      </c>
      <c r="F668">
        <v>6960</v>
      </c>
      <c r="G668">
        <v>5620</v>
      </c>
      <c r="H668">
        <v>1340</v>
      </c>
      <c r="I668" t="s">
        <v>12</v>
      </c>
      <c r="J668" s="33" t="s">
        <v>29</v>
      </c>
      <c r="K668" t="str">
        <f t="shared" si="10"/>
        <v>12.05.2024</v>
      </c>
    </row>
    <row r="669" spans="1:11" x14ac:dyDescent="0.3">
      <c r="A669" s="49" t="s">
        <v>195</v>
      </c>
      <c r="B669" t="s">
        <v>190</v>
      </c>
      <c r="C669" t="s">
        <v>33</v>
      </c>
      <c r="D669" t="s">
        <v>30</v>
      </c>
      <c r="E669" t="s">
        <v>31</v>
      </c>
      <c r="F669">
        <v>18020</v>
      </c>
      <c r="G669">
        <v>13660</v>
      </c>
      <c r="H669">
        <v>4360</v>
      </c>
      <c r="I669" t="s">
        <v>12</v>
      </c>
      <c r="J669" s="33" t="s">
        <v>29</v>
      </c>
      <c r="K669" t="str">
        <f t="shared" si="10"/>
        <v>12.05.2024</v>
      </c>
    </row>
    <row r="670" spans="1:11" x14ac:dyDescent="0.3">
      <c r="A670" s="49" t="s">
        <v>195</v>
      </c>
      <c r="B670" t="s">
        <v>81</v>
      </c>
      <c r="C670" t="s">
        <v>29</v>
      </c>
      <c r="D670" t="s">
        <v>30</v>
      </c>
      <c r="E670" t="s">
        <v>31</v>
      </c>
      <c r="F670">
        <v>4880</v>
      </c>
      <c r="G670">
        <v>2440</v>
      </c>
      <c r="H670">
        <v>2440</v>
      </c>
      <c r="I670" t="s">
        <v>32</v>
      </c>
      <c r="J670" s="33" t="s">
        <v>36</v>
      </c>
      <c r="K670" t="str">
        <f t="shared" si="10"/>
        <v>12.05.2024</v>
      </c>
    </row>
    <row r="671" spans="1:11" x14ac:dyDescent="0.3">
      <c r="A671" s="49" t="s">
        <v>195</v>
      </c>
      <c r="B671" t="s">
        <v>104</v>
      </c>
      <c r="C671" t="s">
        <v>33</v>
      </c>
      <c r="D671" t="s">
        <v>30</v>
      </c>
      <c r="E671" t="s">
        <v>31</v>
      </c>
      <c r="F671">
        <v>9000</v>
      </c>
      <c r="G671">
        <v>6420</v>
      </c>
      <c r="H671">
        <v>2580</v>
      </c>
      <c r="I671" t="s">
        <v>12</v>
      </c>
      <c r="J671" s="33" t="s">
        <v>29</v>
      </c>
      <c r="K671" t="str">
        <f t="shared" si="10"/>
        <v>12.05.2024</v>
      </c>
    </row>
    <row r="672" spans="1:11" x14ac:dyDescent="0.3">
      <c r="A672" s="49" t="s">
        <v>195</v>
      </c>
      <c r="B672" t="s">
        <v>70</v>
      </c>
      <c r="C672" t="s">
        <v>29</v>
      </c>
      <c r="D672" t="s">
        <v>30</v>
      </c>
      <c r="E672" t="s">
        <v>31</v>
      </c>
      <c r="F672">
        <v>3240</v>
      </c>
      <c r="G672">
        <v>2600</v>
      </c>
      <c r="H672">
        <v>640</v>
      </c>
      <c r="I672" t="s">
        <v>32</v>
      </c>
      <c r="J672" s="33" t="s">
        <v>36</v>
      </c>
      <c r="K672" t="str">
        <f t="shared" si="10"/>
        <v>12.05.2024</v>
      </c>
    </row>
    <row r="673" spans="1:11" x14ac:dyDescent="0.3">
      <c r="A673" s="49" t="s">
        <v>195</v>
      </c>
      <c r="B673" t="s">
        <v>129</v>
      </c>
      <c r="C673" t="s">
        <v>33</v>
      </c>
      <c r="D673" t="s">
        <v>30</v>
      </c>
      <c r="E673" t="s">
        <v>31</v>
      </c>
      <c r="F673">
        <v>18300</v>
      </c>
      <c r="G673">
        <v>15540</v>
      </c>
      <c r="H673">
        <v>2760</v>
      </c>
      <c r="I673" t="s">
        <v>12</v>
      </c>
      <c r="J673" s="33" t="s">
        <v>29</v>
      </c>
      <c r="K673" t="str">
        <f t="shared" si="10"/>
        <v>12.05.2024</v>
      </c>
    </row>
    <row r="674" spans="1:11" x14ac:dyDescent="0.3">
      <c r="A674" s="49" t="s">
        <v>195</v>
      </c>
      <c r="B674" t="s">
        <v>80</v>
      </c>
      <c r="C674" t="s">
        <v>29</v>
      </c>
      <c r="D674" t="s">
        <v>30</v>
      </c>
      <c r="E674" t="s">
        <v>31</v>
      </c>
      <c r="F674">
        <v>3620</v>
      </c>
      <c r="G674">
        <v>2700</v>
      </c>
      <c r="H674">
        <v>920</v>
      </c>
      <c r="I674" t="s">
        <v>32</v>
      </c>
      <c r="J674" s="33" t="s">
        <v>36</v>
      </c>
      <c r="K674" t="str">
        <f t="shared" si="10"/>
        <v>12.05.2024</v>
      </c>
    </row>
    <row r="675" spans="1:11" x14ac:dyDescent="0.3">
      <c r="A675" s="49" t="s">
        <v>195</v>
      </c>
      <c r="B675" t="s">
        <v>72</v>
      </c>
      <c r="C675" t="s">
        <v>29</v>
      </c>
      <c r="D675" t="s">
        <v>30</v>
      </c>
      <c r="E675" t="s">
        <v>31</v>
      </c>
      <c r="F675">
        <v>3700</v>
      </c>
      <c r="G675">
        <v>2860</v>
      </c>
      <c r="H675">
        <v>840</v>
      </c>
      <c r="I675" t="s">
        <v>32</v>
      </c>
      <c r="J675" s="33" t="s">
        <v>36</v>
      </c>
      <c r="K675" t="str">
        <f t="shared" si="10"/>
        <v>12.05.2024</v>
      </c>
    </row>
    <row r="676" spans="1:11" x14ac:dyDescent="0.3">
      <c r="A676" s="49" t="s">
        <v>195</v>
      </c>
      <c r="B676" t="s">
        <v>125</v>
      </c>
      <c r="C676" t="s">
        <v>29</v>
      </c>
      <c r="D676" t="s">
        <v>30</v>
      </c>
      <c r="E676" t="s">
        <v>31</v>
      </c>
      <c r="F676">
        <v>4720</v>
      </c>
      <c r="G676">
        <v>4040</v>
      </c>
      <c r="H676">
        <v>680</v>
      </c>
      <c r="I676" t="s">
        <v>32</v>
      </c>
      <c r="J676" s="33" t="s">
        <v>36</v>
      </c>
      <c r="K676" t="str">
        <f t="shared" si="10"/>
        <v>12.05.2024</v>
      </c>
    </row>
    <row r="677" spans="1:11" x14ac:dyDescent="0.3">
      <c r="A677" s="49" t="s">
        <v>195</v>
      </c>
      <c r="B677" t="s">
        <v>83</v>
      </c>
      <c r="C677" t="s">
        <v>33</v>
      </c>
      <c r="D677" t="s">
        <v>30</v>
      </c>
      <c r="E677" t="s">
        <v>31</v>
      </c>
      <c r="F677">
        <v>16460</v>
      </c>
      <c r="G677">
        <v>12340</v>
      </c>
      <c r="H677">
        <v>4120</v>
      </c>
      <c r="I677" t="s">
        <v>12</v>
      </c>
      <c r="J677" s="33" t="s">
        <v>29</v>
      </c>
      <c r="K677" t="str">
        <f t="shared" si="10"/>
        <v>12.05.2024</v>
      </c>
    </row>
    <row r="678" spans="1:11" x14ac:dyDescent="0.3">
      <c r="A678" s="49" t="s">
        <v>219</v>
      </c>
      <c r="B678" t="s">
        <v>87</v>
      </c>
      <c r="C678" t="s">
        <v>33</v>
      </c>
      <c r="D678" t="s">
        <v>30</v>
      </c>
      <c r="E678" t="s">
        <v>31</v>
      </c>
      <c r="F678">
        <v>7240</v>
      </c>
      <c r="G678">
        <v>5560</v>
      </c>
      <c r="H678">
        <v>1680</v>
      </c>
      <c r="I678" t="s">
        <v>12</v>
      </c>
      <c r="J678" s="33" t="s">
        <v>29</v>
      </c>
      <c r="K678" t="str">
        <f t="shared" si="10"/>
        <v>13.05.2024</v>
      </c>
    </row>
    <row r="679" spans="1:11" x14ac:dyDescent="0.3">
      <c r="A679" s="49" t="s">
        <v>219</v>
      </c>
      <c r="B679" t="s">
        <v>87</v>
      </c>
      <c r="C679" t="s">
        <v>33</v>
      </c>
      <c r="D679" t="s">
        <v>30</v>
      </c>
      <c r="E679" t="s">
        <v>31</v>
      </c>
      <c r="F679">
        <v>6600</v>
      </c>
      <c r="G679">
        <v>5520</v>
      </c>
      <c r="H679">
        <v>1080</v>
      </c>
      <c r="I679" t="s">
        <v>12</v>
      </c>
      <c r="J679" s="33" t="s">
        <v>29</v>
      </c>
      <c r="K679" t="str">
        <f t="shared" si="10"/>
        <v>13.05.2024</v>
      </c>
    </row>
    <row r="680" spans="1:11" x14ac:dyDescent="0.3">
      <c r="A680" s="49" t="s">
        <v>219</v>
      </c>
      <c r="B680" t="s">
        <v>175</v>
      </c>
      <c r="C680" t="s">
        <v>33</v>
      </c>
      <c r="D680" t="s">
        <v>30</v>
      </c>
      <c r="E680" t="s">
        <v>31</v>
      </c>
      <c r="F680">
        <v>12720</v>
      </c>
      <c r="G680">
        <v>8740</v>
      </c>
      <c r="H680">
        <v>3980</v>
      </c>
      <c r="I680" t="s">
        <v>12</v>
      </c>
      <c r="J680" s="33" t="s">
        <v>29</v>
      </c>
      <c r="K680" t="str">
        <f t="shared" si="10"/>
        <v>13.05.2024</v>
      </c>
    </row>
    <row r="681" spans="1:11" x14ac:dyDescent="0.3">
      <c r="A681" s="49" t="s">
        <v>219</v>
      </c>
      <c r="B681" t="s">
        <v>187</v>
      </c>
      <c r="C681" t="s">
        <v>33</v>
      </c>
      <c r="D681" t="s">
        <v>30</v>
      </c>
      <c r="E681" t="s">
        <v>31</v>
      </c>
      <c r="F681">
        <v>19680</v>
      </c>
      <c r="G681">
        <v>13360</v>
      </c>
      <c r="H681">
        <v>6320</v>
      </c>
      <c r="I681" t="s">
        <v>12</v>
      </c>
      <c r="J681" s="33" t="s">
        <v>29</v>
      </c>
      <c r="K681" t="str">
        <f t="shared" si="10"/>
        <v>13.05.2024</v>
      </c>
    </row>
    <row r="682" spans="1:11" x14ac:dyDescent="0.3">
      <c r="A682" s="49" t="s">
        <v>219</v>
      </c>
      <c r="B682" t="s">
        <v>90</v>
      </c>
      <c r="C682" t="s">
        <v>33</v>
      </c>
      <c r="D682" t="s">
        <v>30</v>
      </c>
      <c r="E682" t="s">
        <v>31</v>
      </c>
      <c r="F682">
        <v>20160</v>
      </c>
      <c r="G682">
        <v>16440</v>
      </c>
      <c r="H682">
        <v>3720</v>
      </c>
      <c r="I682" t="s">
        <v>12</v>
      </c>
      <c r="J682" s="33" t="s">
        <v>29</v>
      </c>
      <c r="K682" t="str">
        <f t="shared" si="10"/>
        <v>13.05.2024</v>
      </c>
    </row>
    <row r="683" spans="1:11" x14ac:dyDescent="0.3">
      <c r="A683" s="49" t="s">
        <v>219</v>
      </c>
      <c r="B683" t="s">
        <v>218</v>
      </c>
      <c r="C683" t="s">
        <v>33</v>
      </c>
      <c r="D683" t="s">
        <v>30</v>
      </c>
      <c r="E683" t="s">
        <v>31</v>
      </c>
      <c r="F683">
        <v>19400</v>
      </c>
      <c r="G683">
        <v>12060</v>
      </c>
      <c r="H683">
        <v>7340</v>
      </c>
      <c r="I683" t="s">
        <v>12</v>
      </c>
      <c r="J683" s="33" t="s">
        <v>29</v>
      </c>
      <c r="K683" t="str">
        <f t="shared" si="10"/>
        <v>13.05.2024</v>
      </c>
    </row>
    <row r="684" spans="1:11" x14ac:dyDescent="0.3">
      <c r="A684" s="49" t="s">
        <v>219</v>
      </c>
      <c r="B684" t="s">
        <v>126</v>
      </c>
      <c r="C684" t="s">
        <v>33</v>
      </c>
      <c r="D684" t="s">
        <v>30</v>
      </c>
      <c r="E684" t="s">
        <v>31</v>
      </c>
      <c r="F684">
        <v>18940</v>
      </c>
      <c r="G684">
        <v>12100</v>
      </c>
      <c r="H684">
        <v>6840</v>
      </c>
      <c r="I684" t="s">
        <v>12</v>
      </c>
      <c r="J684" s="33" t="s">
        <v>29</v>
      </c>
      <c r="K684" t="str">
        <f t="shared" si="10"/>
        <v>13.05.2024</v>
      </c>
    </row>
    <row r="685" spans="1:11" x14ac:dyDescent="0.3">
      <c r="A685" s="49" t="s">
        <v>219</v>
      </c>
      <c r="B685" t="s">
        <v>188</v>
      </c>
      <c r="C685" t="s">
        <v>33</v>
      </c>
      <c r="D685" t="s">
        <v>30</v>
      </c>
      <c r="E685" t="s">
        <v>31</v>
      </c>
      <c r="F685">
        <v>17520</v>
      </c>
      <c r="G685">
        <v>16000</v>
      </c>
      <c r="H685">
        <v>1520</v>
      </c>
      <c r="I685" t="s">
        <v>12</v>
      </c>
      <c r="J685" s="33" t="s">
        <v>29</v>
      </c>
      <c r="K685" t="str">
        <f t="shared" si="10"/>
        <v>13.05.2024</v>
      </c>
    </row>
    <row r="686" spans="1:11" x14ac:dyDescent="0.3">
      <c r="A686" s="49" t="s">
        <v>219</v>
      </c>
      <c r="B686" t="s">
        <v>94</v>
      </c>
      <c r="C686" t="s">
        <v>33</v>
      </c>
      <c r="D686" t="s">
        <v>30</v>
      </c>
      <c r="E686" t="s">
        <v>31</v>
      </c>
      <c r="F686">
        <v>9760</v>
      </c>
      <c r="G686">
        <v>7600</v>
      </c>
      <c r="H686">
        <v>2160</v>
      </c>
      <c r="I686" t="s">
        <v>12</v>
      </c>
      <c r="J686" s="33" t="s">
        <v>29</v>
      </c>
      <c r="K686" t="str">
        <f t="shared" si="10"/>
        <v>13.05.2024</v>
      </c>
    </row>
    <row r="687" spans="1:11" x14ac:dyDescent="0.3">
      <c r="A687" s="49" t="s">
        <v>219</v>
      </c>
      <c r="B687" t="s">
        <v>124</v>
      </c>
      <c r="C687" t="s">
        <v>33</v>
      </c>
      <c r="D687" t="s">
        <v>30</v>
      </c>
      <c r="E687" t="s">
        <v>31</v>
      </c>
      <c r="F687">
        <v>18500</v>
      </c>
      <c r="G687">
        <v>13820</v>
      </c>
      <c r="H687">
        <v>4680</v>
      </c>
      <c r="I687" t="s">
        <v>12</v>
      </c>
      <c r="J687" s="33" t="s">
        <v>29</v>
      </c>
      <c r="K687" t="str">
        <f t="shared" si="10"/>
        <v>13.05.2024</v>
      </c>
    </row>
    <row r="688" spans="1:11" x14ac:dyDescent="0.3">
      <c r="A688" s="49" t="s">
        <v>219</v>
      </c>
      <c r="B688" t="s">
        <v>78</v>
      </c>
      <c r="C688" t="s">
        <v>33</v>
      </c>
      <c r="D688" t="s">
        <v>30</v>
      </c>
      <c r="E688" t="s">
        <v>31</v>
      </c>
      <c r="F688">
        <v>7700</v>
      </c>
      <c r="G688">
        <v>5620</v>
      </c>
      <c r="H688">
        <v>2080</v>
      </c>
      <c r="I688" t="s">
        <v>12</v>
      </c>
      <c r="J688" s="33" t="s">
        <v>29</v>
      </c>
      <c r="K688" t="str">
        <f t="shared" si="10"/>
        <v>13.05.2024</v>
      </c>
    </row>
    <row r="689" spans="1:11" x14ac:dyDescent="0.3">
      <c r="A689" s="49" t="s">
        <v>219</v>
      </c>
      <c r="B689" t="s">
        <v>71</v>
      </c>
      <c r="C689" t="s">
        <v>33</v>
      </c>
      <c r="D689" t="s">
        <v>30</v>
      </c>
      <c r="E689" t="s">
        <v>31</v>
      </c>
      <c r="F689">
        <v>19100</v>
      </c>
      <c r="G689">
        <v>16180</v>
      </c>
      <c r="H689">
        <v>2920</v>
      </c>
      <c r="I689" t="s">
        <v>12</v>
      </c>
      <c r="J689" s="33" t="s">
        <v>29</v>
      </c>
      <c r="K689" t="str">
        <f t="shared" si="10"/>
        <v>13.05.2024</v>
      </c>
    </row>
    <row r="690" spans="1:11" x14ac:dyDescent="0.3">
      <c r="A690" s="49" t="s">
        <v>219</v>
      </c>
      <c r="B690" t="s">
        <v>156</v>
      </c>
      <c r="C690" t="s">
        <v>29</v>
      </c>
      <c r="D690" t="s">
        <v>30</v>
      </c>
      <c r="E690" t="s">
        <v>31</v>
      </c>
      <c r="F690">
        <v>4100</v>
      </c>
      <c r="G690">
        <v>2640</v>
      </c>
      <c r="H690">
        <v>1460</v>
      </c>
      <c r="I690" t="s">
        <v>32</v>
      </c>
      <c r="J690" s="33" t="s">
        <v>36</v>
      </c>
      <c r="K690" t="str">
        <f t="shared" si="10"/>
        <v>13.05.2024</v>
      </c>
    </row>
    <row r="691" spans="1:11" x14ac:dyDescent="0.3">
      <c r="A691" s="49" t="s">
        <v>219</v>
      </c>
      <c r="B691" t="s">
        <v>87</v>
      </c>
      <c r="C691" t="s">
        <v>33</v>
      </c>
      <c r="D691" t="s">
        <v>30</v>
      </c>
      <c r="E691" t="s">
        <v>31</v>
      </c>
      <c r="F691">
        <v>7160</v>
      </c>
      <c r="G691">
        <v>5540</v>
      </c>
      <c r="H691">
        <v>1620</v>
      </c>
      <c r="I691" t="s">
        <v>12</v>
      </c>
      <c r="J691" s="33" t="s">
        <v>29</v>
      </c>
      <c r="K691" t="str">
        <f t="shared" si="10"/>
        <v>13.05.2024</v>
      </c>
    </row>
    <row r="692" spans="1:11" x14ac:dyDescent="0.3">
      <c r="A692" s="49" t="s">
        <v>219</v>
      </c>
      <c r="B692" t="s">
        <v>175</v>
      </c>
      <c r="C692" t="s">
        <v>33</v>
      </c>
      <c r="D692" t="s">
        <v>30</v>
      </c>
      <c r="E692" t="s">
        <v>31</v>
      </c>
      <c r="F692">
        <v>11720</v>
      </c>
      <c r="G692">
        <v>8720</v>
      </c>
      <c r="H692">
        <v>3000</v>
      </c>
      <c r="I692" t="s">
        <v>12</v>
      </c>
      <c r="J692" s="33" t="s">
        <v>29</v>
      </c>
      <c r="K692" t="str">
        <f t="shared" si="10"/>
        <v>13.05.2024</v>
      </c>
    </row>
    <row r="693" spans="1:11" x14ac:dyDescent="0.3">
      <c r="A693" s="49" t="s">
        <v>219</v>
      </c>
      <c r="B693" t="s">
        <v>153</v>
      </c>
      <c r="C693" t="s">
        <v>33</v>
      </c>
      <c r="D693" t="s">
        <v>30</v>
      </c>
      <c r="E693" t="s">
        <v>31</v>
      </c>
      <c r="F693">
        <v>9920</v>
      </c>
      <c r="G693">
        <v>5600</v>
      </c>
      <c r="H693">
        <v>4320</v>
      </c>
      <c r="I693" t="s">
        <v>12</v>
      </c>
      <c r="J693" s="33" t="s">
        <v>29</v>
      </c>
      <c r="K693" t="str">
        <f t="shared" si="10"/>
        <v>13.05.2024</v>
      </c>
    </row>
    <row r="694" spans="1:11" x14ac:dyDescent="0.3">
      <c r="A694" s="49" t="s">
        <v>219</v>
      </c>
      <c r="B694" t="s">
        <v>137</v>
      </c>
      <c r="C694" t="s">
        <v>33</v>
      </c>
      <c r="D694" t="s">
        <v>30</v>
      </c>
      <c r="E694" t="s">
        <v>31</v>
      </c>
      <c r="F694">
        <v>8980</v>
      </c>
      <c r="G694">
        <v>7900</v>
      </c>
      <c r="H694">
        <v>1080</v>
      </c>
      <c r="I694" t="s">
        <v>12</v>
      </c>
      <c r="J694" s="33" t="s">
        <v>29</v>
      </c>
      <c r="K694" t="str">
        <f t="shared" si="10"/>
        <v>13.05.2024</v>
      </c>
    </row>
    <row r="695" spans="1:11" x14ac:dyDescent="0.3">
      <c r="A695" s="49" t="s">
        <v>219</v>
      </c>
      <c r="B695" t="s">
        <v>189</v>
      </c>
      <c r="C695" t="s">
        <v>33</v>
      </c>
      <c r="D695" t="s">
        <v>30</v>
      </c>
      <c r="E695" t="s">
        <v>31</v>
      </c>
      <c r="F695">
        <v>9840</v>
      </c>
      <c r="G695">
        <v>6920</v>
      </c>
      <c r="H695">
        <v>2920</v>
      </c>
      <c r="I695" t="s">
        <v>12</v>
      </c>
      <c r="J695" s="33" t="s">
        <v>29</v>
      </c>
      <c r="K695" t="str">
        <f t="shared" si="10"/>
        <v>13.05.2024</v>
      </c>
    </row>
    <row r="696" spans="1:11" x14ac:dyDescent="0.3">
      <c r="A696" s="49" t="s">
        <v>219</v>
      </c>
      <c r="B696" t="s">
        <v>86</v>
      </c>
      <c r="C696" t="s">
        <v>33</v>
      </c>
      <c r="D696" t="s">
        <v>30</v>
      </c>
      <c r="E696" t="s">
        <v>31</v>
      </c>
      <c r="F696">
        <v>10320</v>
      </c>
      <c r="G696">
        <v>8040</v>
      </c>
      <c r="H696">
        <v>2280</v>
      </c>
      <c r="I696" t="s">
        <v>12</v>
      </c>
      <c r="J696" s="33" t="s">
        <v>29</v>
      </c>
      <c r="K696" t="str">
        <f t="shared" si="10"/>
        <v>13.05.2024</v>
      </c>
    </row>
    <row r="697" spans="1:11" x14ac:dyDescent="0.3">
      <c r="A697" s="49" t="s">
        <v>219</v>
      </c>
      <c r="B697" t="s">
        <v>104</v>
      </c>
      <c r="C697" t="s">
        <v>33</v>
      </c>
      <c r="D697" t="s">
        <v>30</v>
      </c>
      <c r="E697" t="s">
        <v>31</v>
      </c>
      <c r="F697">
        <v>8520</v>
      </c>
      <c r="G697">
        <v>6460</v>
      </c>
      <c r="H697">
        <v>2060</v>
      </c>
      <c r="I697" t="s">
        <v>12</v>
      </c>
      <c r="J697" s="33" t="s">
        <v>29</v>
      </c>
      <c r="K697" t="str">
        <f t="shared" si="10"/>
        <v>13.05.2024</v>
      </c>
    </row>
    <row r="698" spans="1:11" x14ac:dyDescent="0.3">
      <c r="A698" s="49" t="s">
        <v>219</v>
      </c>
      <c r="B698" t="s">
        <v>90</v>
      </c>
      <c r="C698" t="s">
        <v>33</v>
      </c>
      <c r="D698" t="s">
        <v>30</v>
      </c>
      <c r="E698" t="s">
        <v>31</v>
      </c>
      <c r="F698">
        <v>23480</v>
      </c>
      <c r="G698">
        <v>17120</v>
      </c>
      <c r="H698">
        <v>6360</v>
      </c>
      <c r="I698" t="s">
        <v>12</v>
      </c>
      <c r="J698" s="33" t="s">
        <v>29</v>
      </c>
      <c r="K698" t="str">
        <f t="shared" si="10"/>
        <v>13.05.2024</v>
      </c>
    </row>
    <row r="699" spans="1:11" x14ac:dyDescent="0.3">
      <c r="A699" s="49" t="s">
        <v>219</v>
      </c>
      <c r="B699" t="s">
        <v>115</v>
      </c>
      <c r="C699" t="s">
        <v>29</v>
      </c>
      <c r="D699" t="s">
        <v>30</v>
      </c>
      <c r="E699" t="s">
        <v>31</v>
      </c>
      <c r="F699">
        <v>3880</v>
      </c>
      <c r="G699">
        <v>2600</v>
      </c>
      <c r="H699">
        <v>1280</v>
      </c>
      <c r="I699" t="s">
        <v>32</v>
      </c>
      <c r="J699" s="33" t="s">
        <v>36</v>
      </c>
      <c r="K699" t="str">
        <f t="shared" si="10"/>
        <v>13.05.2024</v>
      </c>
    </row>
    <row r="700" spans="1:11" x14ac:dyDescent="0.3">
      <c r="A700" s="49" t="s">
        <v>219</v>
      </c>
      <c r="B700" t="s">
        <v>165</v>
      </c>
      <c r="C700" t="s">
        <v>33</v>
      </c>
      <c r="D700" t="s">
        <v>30</v>
      </c>
      <c r="E700" t="s">
        <v>31</v>
      </c>
      <c r="F700">
        <v>13020</v>
      </c>
      <c r="G700">
        <v>8640</v>
      </c>
      <c r="H700">
        <v>4380</v>
      </c>
      <c r="I700" t="s">
        <v>12</v>
      </c>
      <c r="J700" s="33" t="s">
        <v>29</v>
      </c>
      <c r="K700" t="str">
        <f t="shared" si="10"/>
        <v>13.05.2024</v>
      </c>
    </row>
    <row r="701" spans="1:11" x14ac:dyDescent="0.3">
      <c r="A701" s="49" t="s">
        <v>219</v>
      </c>
      <c r="B701" t="s">
        <v>187</v>
      </c>
      <c r="C701" t="s">
        <v>33</v>
      </c>
      <c r="D701" t="s">
        <v>30</v>
      </c>
      <c r="E701" t="s">
        <v>31</v>
      </c>
      <c r="F701">
        <v>16840</v>
      </c>
      <c r="G701">
        <v>13100</v>
      </c>
      <c r="H701">
        <v>3740</v>
      </c>
      <c r="I701" t="s">
        <v>12</v>
      </c>
      <c r="J701" s="33" t="s">
        <v>29</v>
      </c>
      <c r="K701" t="str">
        <f t="shared" si="10"/>
        <v>13.05.2024</v>
      </c>
    </row>
    <row r="702" spans="1:11" x14ac:dyDescent="0.3">
      <c r="A702" s="49" t="s">
        <v>219</v>
      </c>
      <c r="B702" t="s">
        <v>85</v>
      </c>
      <c r="C702" t="s">
        <v>33</v>
      </c>
      <c r="D702" t="s">
        <v>30</v>
      </c>
      <c r="E702" t="s">
        <v>31</v>
      </c>
      <c r="F702">
        <v>12480</v>
      </c>
      <c r="G702">
        <v>8300</v>
      </c>
      <c r="H702">
        <v>4180</v>
      </c>
      <c r="I702" t="s">
        <v>12</v>
      </c>
      <c r="J702" s="33" t="s">
        <v>29</v>
      </c>
      <c r="K702" t="str">
        <f t="shared" si="10"/>
        <v>13.05.2024</v>
      </c>
    </row>
    <row r="703" spans="1:11" x14ac:dyDescent="0.3">
      <c r="A703" s="49" t="s">
        <v>219</v>
      </c>
      <c r="B703" t="s">
        <v>108</v>
      </c>
      <c r="C703" t="s">
        <v>29</v>
      </c>
      <c r="D703" t="s">
        <v>30</v>
      </c>
      <c r="E703" t="s">
        <v>31</v>
      </c>
      <c r="F703">
        <v>5220</v>
      </c>
      <c r="G703">
        <v>3180</v>
      </c>
      <c r="H703">
        <v>2040</v>
      </c>
      <c r="I703" t="s">
        <v>32</v>
      </c>
      <c r="J703" s="33" t="s">
        <v>36</v>
      </c>
      <c r="K703" t="str">
        <f t="shared" si="10"/>
        <v>13.05.2024</v>
      </c>
    </row>
    <row r="704" spans="1:11" x14ac:dyDescent="0.3">
      <c r="A704" s="49" t="s">
        <v>219</v>
      </c>
      <c r="B704" t="s">
        <v>126</v>
      </c>
      <c r="C704" t="s">
        <v>33</v>
      </c>
      <c r="D704" t="s">
        <v>30</v>
      </c>
      <c r="E704" t="s">
        <v>31</v>
      </c>
      <c r="F704">
        <v>18340</v>
      </c>
      <c r="G704">
        <v>12000</v>
      </c>
      <c r="H704">
        <v>6340</v>
      </c>
      <c r="I704" t="s">
        <v>12</v>
      </c>
      <c r="J704" s="33" t="s">
        <v>29</v>
      </c>
      <c r="K704" t="str">
        <f t="shared" si="10"/>
        <v>13.05.2024</v>
      </c>
    </row>
    <row r="705" spans="1:11" x14ac:dyDescent="0.3">
      <c r="A705" s="49" t="s">
        <v>219</v>
      </c>
      <c r="B705" t="s">
        <v>78</v>
      </c>
      <c r="C705" t="s">
        <v>33</v>
      </c>
      <c r="D705" t="s">
        <v>30</v>
      </c>
      <c r="E705" t="s">
        <v>31</v>
      </c>
      <c r="F705">
        <v>6760</v>
      </c>
      <c r="G705">
        <v>5560</v>
      </c>
      <c r="H705">
        <v>1200</v>
      </c>
      <c r="I705" t="s">
        <v>12</v>
      </c>
      <c r="J705" s="33" t="s">
        <v>29</v>
      </c>
      <c r="K705" t="str">
        <f t="shared" si="10"/>
        <v>13.05.2024</v>
      </c>
    </row>
    <row r="706" spans="1:11" x14ac:dyDescent="0.3">
      <c r="A706" s="49" t="s">
        <v>219</v>
      </c>
      <c r="B706" t="s">
        <v>98</v>
      </c>
      <c r="C706" t="s">
        <v>29</v>
      </c>
      <c r="D706" t="s">
        <v>30</v>
      </c>
      <c r="E706" t="s">
        <v>31</v>
      </c>
      <c r="F706">
        <v>3880</v>
      </c>
      <c r="G706">
        <v>2800</v>
      </c>
      <c r="H706">
        <v>1080</v>
      </c>
      <c r="I706" t="s">
        <v>32</v>
      </c>
      <c r="J706" s="33" t="s">
        <v>36</v>
      </c>
      <c r="K706" t="str">
        <f t="shared" si="10"/>
        <v>13.05.2024</v>
      </c>
    </row>
    <row r="707" spans="1:11" x14ac:dyDescent="0.3">
      <c r="A707" s="49" t="s">
        <v>219</v>
      </c>
      <c r="B707" t="s">
        <v>106</v>
      </c>
      <c r="C707" t="s">
        <v>33</v>
      </c>
      <c r="D707" t="s">
        <v>30</v>
      </c>
      <c r="E707" t="s">
        <v>31</v>
      </c>
      <c r="F707">
        <v>19340</v>
      </c>
      <c r="G707">
        <v>11280</v>
      </c>
      <c r="H707">
        <v>8060</v>
      </c>
      <c r="I707" t="s">
        <v>12</v>
      </c>
      <c r="J707" s="33" t="s">
        <v>29</v>
      </c>
      <c r="K707" t="str">
        <f t="shared" ref="K707:K770" si="11">LEFT(A707,10)</f>
        <v>13.05.2024</v>
      </c>
    </row>
    <row r="708" spans="1:11" x14ac:dyDescent="0.3">
      <c r="A708" s="49" t="s">
        <v>219</v>
      </c>
      <c r="B708" t="s">
        <v>101</v>
      </c>
      <c r="C708" t="s">
        <v>29</v>
      </c>
      <c r="D708" t="s">
        <v>30</v>
      </c>
      <c r="E708" t="s">
        <v>31</v>
      </c>
      <c r="F708">
        <v>3960</v>
      </c>
      <c r="G708">
        <v>2660</v>
      </c>
      <c r="H708">
        <v>1300</v>
      </c>
      <c r="I708" t="s">
        <v>32</v>
      </c>
      <c r="J708" s="33" t="s">
        <v>36</v>
      </c>
      <c r="K708" t="str">
        <f t="shared" si="11"/>
        <v>13.05.2024</v>
      </c>
    </row>
    <row r="709" spans="1:11" x14ac:dyDescent="0.3">
      <c r="A709" s="49" t="s">
        <v>219</v>
      </c>
      <c r="B709" t="s">
        <v>87</v>
      </c>
      <c r="C709" t="s">
        <v>33</v>
      </c>
      <c r="D709" t="s">
        <v>30</v>
      </c>
      <c r="E709" t="s">
        <v>31</v>
      </c>
      <c r="F709">
        <v>6940</v>
      </c>
      <c r="G709">
        <v>5540</v>
      </c>
      <c r="H709">
        <v>1400</v>
      </c>
      <c r="I709" t="s">
        <v>12</v>
      </c>
      <c r="J709" s="33" t="s">
        <v>29</v>
      </c>
      <c r="K709" t="str">
        <f t="shared" si="11"/>
        <v>13.05.2024</v>
      </c>
    </row>
    <row r="710" spans="1:11" x14ac:dyDescent="0.3">
      <c r="A710" s="49" t="s">
        <v>219</v>
      </c>
      <c r="B710" t="s">
        <v>75</v>
      </c>
      <c r="C710" t="s">
        <v>33</v>
      </c>
      <c r="D710" t="s">
        <v>30</v>
      </c>
      <c r="E710" t="s">
        <v>31</v>
      </c>
      <c r="F710">
        <v>10100</v>
      </c>
      <c r="G710">
        <v>7080</v>
      </c>
      <c r="H710">
        <v>3020</v>
      </c>
      <c r="I710" t="s">
        <v>12</v>
      </c>
      <c r="J710" s="33" t="s">
        <v>29</v>
      </c>
      <c r="K710" t="str">
        <f t="shared" si="11"/>
        <v>13.05.2024</v>
      </c>
    </row>
    <row r="711" spans="1:11" x14ac:dyDescent="0.3">
      <c r="A711" s="49" t="s">
        <v>219</v>
      </c>
      <c r="B711" t="s">
        <v>76</v>
      </c>
      <c r="C711" t="s">
        <v>29</v>
      </c>
      <c r="D711" t="s">
        <v>30</v>
      </c>
      <c r="E711" t="s">
        <v>31</v>
      </c>
      <c r="F711">
        <v>4060</v>
      </c>
      <c r="G711">
        <v>2720</v>
      </c>
      <c r="H711">
        <v>1340</v>
      </c>
      <c r="I711" t="s">
        <v>32</v>
      </c>
      <c r="J711" s="33" t="s">
        <v>36</v>
      </c>
      <c r="K711" t="str">
        <f t="shared" si="11"/>
        <v>13.05.2024</v>
      </c>
    </row>
    <row r="712" spans="1:11" x14ac:dyDescent="0.3">
      <c r="A712" s="49" t="s">
        <v>219</v>
      </c>
      <c r="B712" t="s">
        <v>71</v>
      </c>
      <c r="C712" t="s">
        <v>33</v>
      </c>
      <c r="D712" t="s">
        <v>30</v>
      </c>
      <c r="E712" t="s">
        <v>31</v>
      </c>
      <c r="F712">
        <v>20540</v>
      </c>
      <c r="G712">
        <v>15820</v>
      </c>
      <c r="H712">
        <v>4720</v>
      </c>
      <c r="I712" t="s">
        <v>12</v>
      </c>
      <c r="J712" s="33" t="s">
        <v>29</v>
      </c>
      <c r="K712" t="str">
        <f t="shared" si="11"/>
        <v>13.05.2024</v>
      </c>
    </row>
    <row r="713" spans="1:11" x14ac:dyDescent="0.3">
      <c r="A713" s="49" t="s">
        <v>219</v>
      </c>
      <c r="B713" t="s">
        <v>77</v>
      </c>
      <c r="C713" t="s">
        <v>29</v>
      </c>
      <c r="D713" t="s">
        <v>30</v>
      </c>
      <c r="E713" t="s">
        <v>31</v>
      </c>
      <c r="F713">
        <v>3900</v>
      </c>
      <c r="G713">
        <v>2880</v>
      </c>
      <c r="H713">
        <v>1020</v>
      </c>
      <c r="I713" t="s">
        <v>32</v>
      </c>
      <c r="J713" s="33" t="s">
        <v>36</v>
      </c>
      <c r="K713" t="str">
        <f t="shared" si="11"/>
        <v>13.05.2024</v>
      </c>
    </row>
    <row r="714" spans="1:11" x14ac:dyDescent="0.3">
      <c r="A714" s="49" t="s">
        <v>219</v>
      </c>
      <c r="B714" t="s">
        <v>73</v>
      </c>
      <c r="C714" t="s">
        <v>29</v>
      </c>
      <c r="D714" t="s">
        <v>30</v>
      </c>
      <c r="E714" t="s">
        <v>31</v>
      </c>
      <c r="F714">
        <v>5640</v>
      </c>
      <c r="G714">
        <v>3620</v>
      </c>
      <c r="H714">
        <v>2020</v>
      </c>
      <c r="I714" t="s">
        <v>32</v>
      </c>
      <c r="J714" s="33" t="s">
        <v>36</v>
      </c>
      <c r="K714" t="str">
        <f t="shared" si="11"/>
        <v>13.05.2024</v>
      </c>
    </row>
    <row r="715" spans="1:11" x14ac:dyDescent="0.3">
      <c r="A715" s="49" t="s">
        <v>219</v>
      </c>
      <c r="B715" t="s">
        <v>153</v>
      </c>
      <c r="C715" t="s">
        <v>33</v>
      </c>
      <c r="D715" t="s">
        <v>30</v>
      </c>
      <c r="E715" t="s">
        <v>31</v>
      </c>
      <c r="F715">
        <v>7580</v>
      </c>
      <c r="G715">
        <v>5740</v>
      </c>
      <c r="H715">
        <v>1840</v>
      </c>
      <c r="I715" t="s">
        <v>12</v>
      </c>
      <c r="J715" s="33" t="s">
        <v>29</v>
      </c>
      <c r="K715" t="str">
        <f t="shared" si="11"/>
        <v>13.05.2024</v>
      </c>
    </row>
    <row r="716" spans="1:11" x14ac:dyDescent="0.3">
      <c r="A716" s="49" t="s">
        <v>219</v>
      </c>
      <c r="B716" t="s">
        <v>72</v>
      </c>
      <c r="C716" t="s">
        <v>29</v>
      </c>
      <c r="D716" t="s">
        <v>30</v>
      </c>
      <c r="E716" t="s">
        <v>31</v>
      </c>
      <c r="F716">
        <v>4180</v>
      </c>
      <c r="G716">
        <v>2780</v>
      </c>
      <c r="H716">
        <v>1400</v>
      </c>
      <c r="I716" t="s">
        <v>32</v>
      </c>
      <c r="J716" s="33" t="s">
        <v>36</v>
      </c>
      <c r="K716" t="str">
        <f t="shared" si="11"/>
        <v>13.05.2024</v>
      </c>
    </row>
    <row r="717" spans="1:11" x14ac:dyDescent="0.3">
      <c r="A717" s="49" t="s">
        <v>219</v>
      </c>
      <c r="B717" t="s">
        <v>96</v>
      </c>
      <c r="C717" t="s">
        <v>33</v>
      </c>
      <c r="D717" t="s">
        <v>30</v>
      </c>
      <c r="E717" t="s">
        <v>31</v>
      </c>
      <c r="F717">
        <v>13860</v>
      </c>
      <c r="G717">
        <v>8340</v>
      </c>
      <c r="H717">
        <v>5520</v>
      </c>
      <c r="I717" t="s">
        <v>12</v>
      </c>
      <c r="J717" s="33" t="s">
        <v>29</v>
      </c>
      <c r="K717" t="str">
        <f t="shared" si="11"/>
        <v>13.05.2024</v>
      </c>
    </row>
    <row r="718" spans="1:11" x14ac:dyDescent="0.3">
      <c r="A718" s="49" t="s">
        <v>219</v>
      </c>
      <c r="B718" t="s">
        <v>86</v>
      </c>
      <c r="C718" t="s">
        <v>33</v>
      </c>
      <c r="D718" t="s">
        <v>30</v>
      </c>
      <c r="E718" t="s">
        <v>31</v>
      </c>
      <c r="F718">
        <v>9540</v>
      </c>
      <c r="G718">
        <v>8040</v>
      </c>
      <c r="H718">
        <v>1500</v>
      </c>
      <c r="I718" t="s">
        <v>12</v>
      </c>
      <c r="J718" s="33" t="s">
        <v>29</v>
      </c>
      <c r="K718" t="str">
        <f t="shared" si="11"/>
        <v>13.05.2024</v>
      </c>
    </row>
    <row r="719" spans="1:11" x14ac:dyDescent="0.3">
      <c r="A719" s="49" t="s">
        <v>219</v>
      </c>
      <c r="B719" t="s">
        <v>88</v>
      </c>
      <c r="C719" t="s">
        <v>29</v>
      </c>
      <c r="D719" t="s">
        <v>30</v>
      </c>
      <c r="E719" t="s">
        <v>31</v>
      </c>
      <c r="F719">
        <v>4380</v>
      </c>
      <c r="G719">
        <v>2780</v>
      </c>
      <c r="H719">
        <v>1600</v>
      </c>
      <c r="I719" t="s">
        <v>32</v>
      </c>
      <c r="J719" s="33" t="s">
        <v>36</v>
      </c>
      <c r="K719" t="str">
        <f t="shared" si="11"/>
        <v>13.05.2024</v>
      </c>
    </row>
    <row r="720" spans="1:11" x14ac:dyDescent="0.3">
      <c r="A720" s="49" t="s">
        <v>219</v>
      </c>
      <c r="B720" t="s">
        <v>78</v>
      </c>
      <c r="C720" t="s">
        <v>33</v>
      </c>
      <c r="D720" t="s">
        <v>30</v>
      </c>
      <c r="E720" t="s">
        <v>31</v>
      </c>
      <c r="F720">
        <v>6960</v>
      </c>
      <c r="G720">
        <v>5380</v>
      </c>
      <c r="H720">
        <v>1580</v>
      </c>
      <c r="I720" t="s">
        <v>12</v>
      </c>
      <c r="J720" s="33" t="s">
        <v>29</v>
      </c>
      <c r="K720" t="str">
        <f t="shared" si="11"/>
        <v>13.05.2024</v>
      </c>
    </row>
    <row r="721" spans="1:11" x14ac:dyDescent="0.3">
      <c r="A721" s="49" t="s">
        <v>219</v>
      </c>
      <c r="B721" t="s">
        <v>124</v>
      </c>
      <c r="C721" t="s">
        <v>33</v>
      </c>
      <c r="D721" t="s">
        <v>30</v>
      </c>
      <c r="E721" t="s">
        <v>31</v>
      </c>
      <c r="F721">
        <v>19900</v>
      </c>
      <c r="G721">
        <v>13820</v>
      </c>
      <c r="H721">
        <v>6080</v>
      </c>
      <c r="I721" t="s">
        <v>12</v>
      </c>
      <c r="J721" s="33" t="s">
        <v>29</v>
      </c>
      <c r="K721" t="str">
        <f t="shared" si="11"/>
        <v>13.05.2024</v>
      </c>
    </row>
    <row r="722" spans="1:11" x14ac:dyDescent="0.3">
      <c r="A722" s="49" t="s">
        <v>219</v>
      </c>
      <c r="B722" t="s">
        <v>127</v>
      </c>
      <c r="C722" t="s">
        <v>29</v>
      </c>
      <c r="D722" t="s">
        <v>30</v>
      </c>
      <c r="E722" t="s">
        <v>31</v>
      </c>
      <c r="F722">
        <v>4120</v>
      </c>
      <c r="G722">
        <v>2820</v>
      </c>
      <c r="H722">
        <v>1300</v>
      </c>
      <c r="I722" t="s">
        <v>32</v>
      </c>
      <c r="J722" s="33" t="s">
        <v>36</v>
      </c>
      <c r="K722" t="str">
        <f t="shared" si="11"/>
        <v>13.05.2024</v>
      </c>
    </row>
    <row r="723" spans="1:11" x14ac:dyDescent="0.3">
      <c r="A723" s="49" t="s">
        <v>219</v>
      </c>
      <c r="B723" t="s">
        <v>187</v>
      </c>
      <c r="C723" t="s">
        <v>33</v>
      </c>
      <c r="D723" t="s">
        <v>30</v>
      </c>
      <c r="E723" t="s">
        <v>31</v>
      </c>
      <c r="F723">
        <v>16600</v>
      </c>
      <c r="G723">
        <v>13360</v>
      </c>
      <c r="H723">
        <v>3240</v>
      </c>
      <c r="I723" t="s">
        <v>12</v>
      </c>
      <c r="J723" s="33" t="s">
        <v>29</v>
      </c>
      <c r="K723" t="str">
        <f t="shared" si="11"/>
        <v>13.05.2024</v>
      </c>
    </row>
    <row r="724" spans="1:11" x14ac:dyDescent="0.3">
      <c r="A724" s="49" t="s">
        <v>219</v>
      </c>
      <c r="B724" t="s">
        <v>104</v>
      </c>
      <c r="C724" t="s">
        <v>33</v>
      </c>
      <c r="D724" t="s">
        <v>30</v>
      </c>
      <c r="E724" t="s">
        <v>31</v>
      </c>
      <c r="F724">
        <v>8920</v>
      </c>
      <c r="G724">
        <v>6440</v>
      </c>
      <c r="H724">
        <v>2480</v>
      </c>
      <c r="I724" t="s">
        <v>12</v>
      </c>
      <c r="J724" s="33" t="s">
        <v>29</v>
      </c>
      <c r="K724" t="str">
        <f t="shared" si="11"/>
        <v>13.05.2024</v>
      </c>
    </row>
    <row r="725" spans="1:11" x14ac:dyDescent="0.3">
      <c r="A725" s="49" t="s">
        <v>219</v>
      </c>
      <c r="B725" t="s">
        <v>71</v>
      </c>
      <c r="C725" t="s">
        <v>33</v>
      </c>
      <c r="D725" t="s">
        <v>30</v>
      </c>
      <c r="E725" t="s">
        <v>31</v>
      </c>
      <c r="F725">
        <v>20100</v>
      </c>
      <c r="G725">
        <v>16260</v>
      </c>
      <c r="H725">
        <v>3840</v>
      </c>
      <c r="I725" t="s">
        <v>12</v>
      </c>
      <c r="J725" s="33" t="s">
        <v>29</v>
      </c>
      <c r="K725" t="str">
        <f t="shared" si="11"/>
        <v>13.05.2024</v>
      </c>
    </row>
    <row r="726" spans="1:11" x14ac:dyDescent="0.3">
      <c r="A726" s="49" t="s">
        <v>219</v>
      </c>
      <c r="B726" t="s">
        <v>79</v>
      </c>
      <c r="C726" t="s">
        <v>29</v>
      </c>
      <c r="D726" t="s">
        <v>30</v>
      </c>
      <c r="E726" t="s">
        <v>31</v>
      </c>
      <c r="F726">
        <v>4180</v>
      </c>
      <c r="G726">
        <v>3260</v>
      </c>
      <c r="H726">
        <v>920</v>
      </c>
      <c r="I726" t="s">
        <v>32</v>
      </c>
      <c r="J726" s="33" t="s">
        <v>36</v>
      </c>
      <c r="K726" t="str">
        <f t="shared" si="11"/>
        <v>13.05.2024</v>
      </c>
    </row>
    <row r="727" spans="1:11" x14ac:dyDescent="0.3">
      <c r="A727" s="49" t="s">
        <v>219</v>
      </c>
      <c r="B727" t="s">
        <v>80</v>
      </c>
      <c r="C727" t="s">
        <v>29</v>
      </c>
      <c r="D727" t="s">
        <v>30</v>
      </c>
      <c r="E727" t="s">
        <v>31</v>
      </c>
      <c r="F727">
        <v>3940</v>
      </c>
      <c r="G727">
        <v>2700</v>
      </c>
      <c r="H727">
        <v>1240</v>
      </c>
      <c r="I727" t="s">
        <v>32</v>
      </c>
      <c r="J727" s="33" t="s">
        <v>36</v>
      </c>
      <c r="K727" t="str">
        <f t="shared" si="11"/>
        <v>13.05.2024</v>
      </c>
    </row>
    <row r="728" spans="1:11" x14ac:dyDescent="0.3">
      <c r="A728" s="49" t="s">
        <v>219</v>
      </c>
      <c r="B728" t="s">
        <v>115</v>
      </c>
      <c r="C728" t="s">
        <v>29</v>
      </c>
      <c r="D728" t="s">
        <v>30</v>
      </c>
      <c r="E728" t="s">
        <v>31</v>
      </c>
      <c r="F728">
        <v>3660</v>
      </c>
      <c r="G728">
        <v>2600</v>
      </c>
      <c r="H728">
        <v>1060</v>
      </c>
      <c r="I728" t="s">
        <v>32</v>
      </c>
      <c r="J728" s="33" t="s">
        <v>36</v>
      </c>
      <c r="K728" t="str">
        <f t="shared" si="11"/>
        <v>13.05.2024</v>
      </c>
    </row>
    <row r="729" spans="1:11" x14ac:dyDescent="0.3">
      <c r="A729" s="49" t="s">
        <v>219</v>
      </c>
      <c r="B729" t="s">
        <v>106</v>
      </c>
      <c r="C729" t="s">
        <v>33</v>
      </c>
      <c r="D729" t="s">
        <v>30</v>
      </c>
      <c r="E729" t="s">
        <v>31</v>
      </c>
      <c r="F729">
        <v>13440</v>
      </c>
      <c r="G729">
        <v>11360</v>
      </c>
      <c r="H729">
        <v>2080</v>
      </c>
      <c r="I729" t="s">
        <v>12</v>
      </c>
      <c r="J729" s="33" t="s">
        <v>29</v>
      </c>
      <c r="K729" t="str">
        <f t="shared" si="11"/>
        <v>13.05.2024</v>
      </c>
    </row>
    <row r="730" spans="1:11" x14ac:dyDescent="0.3">
      <c r="A730" s="49" t="s">
        <v>219</v>
      </c>
      <c r="B730" t="s">
        <v>72</v>
      </c>
      <c r="C730" t="s">
        <v>29</v>
      </c>
      <c r="D730" t="s">
        <v>30</v>
      </c>
      <c r="E730" t="s">
        <v>31</v>
      </c>
      <c r="F730">
        <v>4100</v>
      </c>
      <c r="G730">
        <v>2860</v>
      </c>
      <c r="H730">
        <v>1240</v>
      </c>
      <c r="I730" t="s">
        <v>32</v>
      </c>
      <c r="J730" s="33" t="s">
        <v>36</v>
      </c>
      <c r="K730" t="str">
        <f t="shared" si="11"/>
        <v>13.05.2024</v>
      </c>
    </row>
    <row r="731" spans="1:11" x14ac:dyDescent="0.3">
      <c r="A731" s="49" t="s">
        <v>219</v>
      </c>
      <c r="B731" t="s">
        <v>108</v>
      </c>
      <c r="C731" t="s">
        <v>29</v>
      </c>
      <c r="D731" t="s">
        <v>30</v>
      </c>
      <c r="E731" t="s">
        <v>31</v>
      </c>
      <c r="F731">
        <v>4780</v>
      </c>
      <c r="G731">
        <v>3220</v>
      </c>
      <c r="H731">
        <v>1560</v>
      </c>
      <c r="I731" t="s">
        <v>32</v>
      </c>
      <c r="J731" s="33" t="s">
        <v>36</v>
      </c>
      <c r="K731" t="str">
        <f t="shared" si="11"/>
        <v>13.05.2024</v>
      </c>
    </row>
    <row r="732" spans="1:11" x14ac:dyDescent="0.3">
      <c r="A732" s="49" t="s">
        <v>219</v>
      </c>
      <c r="B732" t="s">
        <v>126</v>
      </c>
      <c r="C732" t="s">
        <v>33</v>
      </c>
      <c r="D732" t="s">
        <v>30</v>
      </c>
      <c r="E732" t="s">
        <v>31</v>
      </c>
      <c r="F732">
        <v>17700</v>
      </c>
      <c r="G732">
        <v>12000</v>
      </c>
      <c r="H732">
        <v>5700</v>
      </c>
      <c r="I732" t="s">
        <v>12</v>
      </c>
      <c r="J732" s="33" t="s">
        <v>29</v>
      </c>
      <c r="K732" t="str">
        <f t="shared" si="11"/>
        <v>13.05.2024</v>
      </c>
    </row>
    <row r="733" spans="1:11" x14ac:dyDescent="0.3">
      <c r="A733" s="49" t="s">
        <v>219</v>
      </c>
      <c r="B733" t="s">
        <v>95</v>
      </c>
      <c r="C733" t="s">
        <v>29</v>
      </c>
      <c r="D733" t="s">
        <v>30</v>
      </c>
      <c r="E733" t="s">
        <v>31</v>
      </c>
      <c r="F733">
        <v>4400</v>
      </c>
      <c r="G733">
        <v>3180</v>
      </c>
      <c r="H733">
        <v>1220</v>
      </c>
      <c r="I733" t="s">
        <v>32</v>
      </c>
      <c r="J733" s="33" t="s">
        <v>36</v>
      </c>
      <c r="K733" t="str">
        <f t="shared" si="11"/>
        <v>13.05.2024</v>
      </c>
    </row>
    <row r="734" spans="1:11" x14ac:dyDescent="0.3">
      <c r="A734" s="49" t="s">
        <v>219</v>
      </c>
      <c r="B734" t="s">
        <v>189</v>
      </c>
      <c r="C734" t="s">
        <v>33</v>
      </c>
      <c r="D734" t="s">
        <v>30</v>
      </c>
      <c r="E734" t="s">
        <v>31</v>
      </c>
      <c r="F734">
        <v>9900</v>
      </c>
      <c r="G734">
        <v>6940</v>
      </c>
      <c r="H734">
        <v>2960</v>
      </c>
      <c r="I734" t="s">
        <v>12</v>
      </c>
      <c r="J734" s="33" t="s">
        <v>29</v>
      </c>
      <c r="K734" t="str">
        <f t="shared" si="11"/>
        <v>13.05.2024</v>
      </c>
    </row>
    <row r="735" spans="1:11" x14ac:dyDescent="0.3">
      <c r="A735" s="49" t="s">
        <v>219</v>
      </c>
      <c r="B735" t="s">
        <v>86</v>
      </c>
      <c r="C735" t="s">
        <v>33</v>
      </c>
      <c r="D735" t="s">
        <v>30</v>
      </c>
      <c r="E735" t="s">
        <v>31</v>
      </c>
      <c r="F735">
        <v>9020</v>
      </c>
      <c r="G735">
        <v>8040</v>
      </c>
      <c r="H735">
        <v>980</v>
      </c>
      <c r="I735" t="s">
        <v>12</v>
      </c>
      <c r="J735" s="33" t="s">
        <v>29</v>
      </c>
      <c r="K735" t="str">
        <f t="shared" si="11"/>
        <v>13.05.2024</v>
      </c>
    </row>
    <row r="736" spans="1:11" x14ac:dyDescent="0.3">
      <c r="A736" s="49" t="s">
        <v>219</v>
      </c>
      <c r="B736" t="s">
        <v>98</v>
      </c>
      <c r="C736" t="s">
        <v>29</v>
      </c>
      <c r="D736" t="s">
        <v>30</v>
      </c>
      <c r="E736" t="s">
        <v>31</v>
      </c>
      <c r="F736">
        <v>4060</v>
      </c>
      <c r="G736">
        <v>2780</v>
      </c>
      <c r="H736">
        <v>1280</v>
      </c>
      <c r="I736" t="s">
        <v>32</v>
      </c>
      <c r="J736" s="33" t="s">
        <v>36</v>
      </c>
      <c r="K736" t="str">
        <f t="shared" si="11"/>
        <v>13.05.2024</v>
      </c>
    </row>
    <row r="737" spans="1:11" x14ac:dyDescent="0.3">
      <c r="A737" s="49" t="s">
        <v>219</v>
      </c>
      <c r="B737" t="s">
        <v>104</v>
      </c>
      <c r="C737" t="s">
        <v>33</v>
      </c>
      <c r="D737" t="s">
        <v>30</v>
      </c>
      <c r="E737" t="s">
        <v>31</v>
      </c>
      <c r="F737">
        <v>7880</v>
      </c>
      <c r="G737">
        <v>6420</v>
      </c>
      <c r="H737">
        <v>1460</v>
      </c>
      <c r="I737" t="s">
        <v>12</v>
      </c>
      <c r="J737" s="33" t="s">
        <v>29</v>
      </c>
      <c r="K737" t="str">
        <f t="shared" si="11"/>
        <v>13.05.2024</v>
      </c>
    </row>
    <row r="738" spans="1:11" x14ac:dyDescent="0.3">
      <c r="A738" s="49" t="s">
        <v>219</v>
      </c>
      <c r="B738" t="s">
        <v>96</v>
      </c>
      <c r="C738" t="s">
        <v>33</v>
      </c>
      <c r="D738" t="s">
        <v>30</v>
      </c>
      <c r="E738" t="s">
        <v>31</v>
      </c>
      <c r="F738">
        <v>13200</v>
      </c>
      <c r="G738">
        <v>8200</v>
      </c>
      <c r="H738">
        <v>5000</v>
      </c>
      <c r="I738" t="s">
        <v>12</v>
      </c>
      <c r="J738" s="33" t="s">
        <v>29</v>
      </c>
      <c r="K738" t="str">
        <f t="shared" si="11"/>
        <v>13.05.2024</v>
      </c>
    </row>
    <row r="739" spans="1:11" x14ac:dyDescent="0.3">
      <c r="A739" s="49" t="s">
        <v>219</v>
      </c>
      <c r="B739" t="s">
        <v>70</v>
      </c>
      <c r="C739" t="s">
        <v>29</v>
      </c>
      <c r="D739" t="s">
        <v>30</v>
      </c>
      <c r="E739" t="s">
        <v>31</v>
      </c>
      <c r="F739">
        <v>3920</v>
      </c>
      <c r="G739">
        <v>2640</v>
      </c>
      <c r="H739">
        <v>1280</v>
      </c>
      <c r="I739" t="s">
        <v>32</v>
      </c>
      <c r="J739" s="33" t="s">
        <v>36</v>
      </c>
      <c r="K739" t="str">
        <f t="shared" si="11"/>
        <v>13.05.2024</v>
      </c>
    </row>
    <row r="740" spans="1:11" x14ac:dyDescent="0.3">
      <c r="A740" s="49" t="s">
        <v>219</v>
      </c>
      <c r="B740" t="s">
        <v>73</v>
      </c>
      <c r="C740" t="s">
        <v>29</v>
      </c>
      <c r="D740" t="s">
        <v>30</v>
      </c>
      <c r="E740" t="s">
        <v>31</v>
      </c>
      <c r="F740">
        <v>5560</v>
      </c>
      <c r="G740">
        <v>3640</v>
      </c>
      <c r="H740">
        <v>1920</v>
      </c>
      <c r="I740" t="s">
        <v>32</v>
      </c>
      <c r="J740" s="33" t="s">
        <v>36</v>
      </c>
      <c r="K740" t="str">
        <f t="shared" si="11"/>
        <v>13.05.2024</v>
      </c>
    </row>
    <row r="741" spans="1:11" x14ac:dyDescent="0.3">
      <c r="A741" s="49" t="s">
        <v>219</v>
      </c>
      <c r="B741" t="s">
        <v>125</v>
      </c>
      <c r="C741" t="s">
        <v>29</v>
      </c>
      <c r="D741" t="s">
        <v>30</v>
      </c>
      <c r="E741" t="s">
        <v>31</v>
      </c>
      <c r="F741">
        <v>5260</v>
      </c>
      <c r="G741">
        <v>4120</v>
      </c>
      <c r="H741">
        <v>1140</v>
      </c>
      <c r="I741" t="s">
        <v>32</v>
      </c>
      <c r="J741" s="33" t="s">
        <v>36</v>
      </c>
      <c r="K741" t="str">
        <f t="shared" si="11"/>
        <v>13.05.2024</v>
      </c>
    </row>
    <row r="742" spans="1:11" x14ac:dyDescent="0.3">
      <c r="A742" s="49" t="s">
        <v>219</v>
      </c>
      <c r="B742" t="s">
        <v>81</v>
      </c>
      <c r="C742" t="s">
        <v>29</v>
      </c>
      <c r="D742" t="s">
        <v>30</v>
      </c>
      <c r="E742" t="s">
        <v>31</v>
      </c>
      <c r="F742">
        <v>4300</v>
      </c>
      <c r="G742">
        <v>2440</v>
      </c>
      <c r="H742">
        <v>1860</v>
      </c>
      <c r="I742" t="s">
        <v>32</v>
      </c>
      <c r="J742" s="33" t="s">
        <v>36</v>
      </c>
      <c r="K742" t="str">
        <f t="shared" si="11"/>
        <v>13.05.2024</v>
      </c>
    </row>
    <row r="743" spans="1:11" x14ac:dyDescent="0.3">
      <c r="A743" s="49" t="s">
        <v>219</v>
      </c>
      <c r="B743" t="s">
        <v>84</v>
      </c>
      <c r="C743" t="s">
        <v>33</v>
      </c>
      <c r="D743" t="s">
        <v>30</v>
      </c>
      <c r="E743" t="s">
        <v>31</v>
      </c>
      <c r="F743">
        <v>20920</v>
      </c>
      <c r="G743">
        <v>13060</v>
      </c>
      <c r="H743">
        <v>7860</v>
      </c>
      <c r="I743" t="s">
        <v>12</v>
      </c>
      <c r="J743" s="33" t="s">
        <v>29</v>
      </c>
      <c r="K743" t="str">
        <f t="shared" si="11"/>
        <v>13.05.2024</v>
      </c>
    </row>
    <row r="744" spans="1:11" x14ac:dyDescent="0.3">
      <c r="A744" s="49" t="s">
        <v>219</v>
      </c>
      <c r="B744" t="s">
        <v>80</v>
      </c>
      <c r="C744" t="s">
        <v>29</v>
      </c>
      <c r="D744" t="s">
        <v>30</v>
      </c>
      <c r="E744" t="s">
        <v>31</v>
      </c>
      <c r="F744">
        <v>3580</v>
      </c>
      <c r="G744">
        <v>2700</v>
      </c>
      <c r="H744">
        <v>880</v>
      </c>
      <c r="I744" t="s">
        <v>32</v>
      </c>
      <c r="J744" s="33" t="s">
        <v>36</v>
      </c>
      <c r="K744" t="str">
        <f t="shared" si="11"/>
        <v>13.05.2024</v>
      </c>
    </row>
    <row r="745" spans="1:11" x14ac:dyDescent="0.3">
      <c r="A745" s="49" t="s">
        <v>219</v>
      </c>
      <c r="B745" t="s">
        <v>82</v>
      </c>
      <c r="C745" t="s">
        <v>29</v>
      </c>
      <c r="D745" t="s">
        <v>30</v>
      </c>
      <c r="E745" t="s">
        <v>31</v>
      </c>
      <c r="F745">
        <v>5340</v>
      </c>
      <c r="G745">
        <v>3320</v>
      </c>
      <c r="H745">
        <v>2020</v>
      </c>
      <c r="I745" t="s">
        <v>32</v>
      </c>
      <c r="J745" s="33" t="s">
        <v>36</v>
      </c>
      <c r="K745" t="str">
        <f t="shared" si="11"/>
        <v>13.05.2024</v>
      </c>
    </row>
    <row r="746" spans="1:11" x14ac:dyDescent="0.3">
      <c r="A746" s="49" t="s">
        <v>219</v>
      </c>
      <c r="B746" t="s">
        <v>72</v>
      </c>
      <c r="C746" t="s">
        <v>29</v>
      </c>
      <c r="D746" t="s">
        <v>30</v>
      </c>
      <c r="E746" t="s">
        <v>31</v>
      </c>
      <c r="F746">
        <v>4260</v>
      </c>
      <c r="G746">
        <v>2760</v>
      </c>
      <c r="H746">
        <v>1500</v>
      </c>
      <c r="I746" t="s">
        <v>32</v>
      </c>
      <c r="J746" s="33" t="s">
        <v>36</v>
      </c>
      <c r="K746" t="str">
        <f t="shared" si="11"/>
        <v>13.05.2024</v>
      </c>
    </row>
    <row r="747" spans="1:11" x14ac:dyDescent="0.3">
      <c r="A747" s="49" t="s">
        <v>219</v>
      </c>
      <c r="B747" t="s">
        <v>79</v>
      </c>
      <c r="C747" t="s">
        <v>29</v>
      </c>
      <c r="D747" t="s">
        <v>30</v>
      </c>
      <c r="E747" t="s">
        <v>31</v>
      </c>
      <c r="F747">
        <v>3900</v>
      </c>
      <c r="G747">
        <v>3260</v>
      </c>
      <c r="H747">
        <v>640</v>
      </c>
      <c r="I747" t="s">
        <v>32</v>
      </c>
      <c r="J747" s="33" t="s">
        <v>36</v>
      </c>
      <c r="K747" t="str">
        <f t="shared" si="11"/>
        <v>13.05.2024</v>
      </c>
    </row>
    <row r="748" spans="1:11" x14ac:dyDescent="0.3">
      <c r="A748" s="49" t="s">
        <v>219</v>
      </c>
      <c r="B748" t="s">
        <v>108</v>
      </c>
      <c r="C748" t="s">
        <v>29</v>
      </c>
      <c r="D748" t="s">
        <v>30</v>
      </c>
      <c r="E748" t="s">
        <v>31</v>
      </c>
      <c r="F748">
        <v>4520</v>
      </c>
      <c r="G748">
        <v>3240</v>
      </c>
      <c r="H748">
        <v>1280</v>
      </c>
      <c r="I748" t="s">
        <v>32</v>
      </c>
      <c r="J748" s="33" t="s">
        <v>36</v>
      </c>
      <c r="K748" t="str">
        <f t="shared" si="11"/>
        <v>13.05.2024</v>
      </c>
    </row>
    <row r="749" spans="1:11" x14ac:dyDescent="0.3">
      <c r="A749" s="49" t="s">
        <v>219</v>
      </c>
      <c r="B749" t="s">
        <v>77</v>
      </c>
      <c r="C749" t="s">
        <v>29</v>
      </c>
      <c r="D749" t="s">
        <v>30</v>
      </c>
      <c r="E749" t="s">
        <v>31</v>
      </c>
      <c r="F749">
        <v>4080</v>
      </c>
      <c r="G749">
        <v>2960</v>
      </c>
      <c r="H749">
        <v>1120</v>
      </c>
      <c r="I749" t="s">
        <v>32</v>
      </c>
      <c r="J749" s="33" t="s">
        <v>36</v>
      </c>
      <c r="K749" t="str">
        <f t="shared" si="11"/>
        <v>13.05.2024</v>
      </c>
    </row>
    <row r="750" spans="1:11" x14ac:dyDescent="0.3">
      <c r="A750" s="49" t="s">
        <v>219</v>
      </c>
      <c r="B750" t="s">
        <v>129</v>
      </c>
      <c r="C750" t="s">
        <v>33</v>
      </c>
      <c r="D750" t="s">
        <v>30</v>
      </c>
      <c r="E750" t="s">
        <v>31</v>
      </c>
      <c r="F750">
        <v>17900</v>
      </c>
      <c r="G750">
        <v>15700</v>
      </c>
      <c r="H750">
        <v>2200</v>
      </c>
      <c r="I750" t="s">
        <v>12</v>
      </c>
      <c r="J750" s="33" t="s">
        <v>29</v>
      </c>
      <c r="K750" t="str">
        <f t="shared" si="11"/>
        <v>13.05.2024</v>
      </c>
    </row>
    <row r="751" spans="1:11" x14ac:dyDescent="0.3">
      <c r="A751" s="49" t="s">
        <v>219</v>
      </c>
      <c r="B751" t="s">
        <v>98</v>
      </c>
      <c r="C751" t="s">
        <v>29</v>
      </c>
      <c r="D751" t="s">
        <v>30</v>
      </c>
      <c r="E751" t="s">
        <v>31</v>
      </c>
      <c r="F751">
        <v>4120</v>
      </c>
      <c r="G751">
        <v>2800</v>
      </c>
      <c r="H751">
        <v>1320</v>
      </c>
      <c r="I751" t="s">
        <v>32</v>
      </c>
      <c r="J751" s="33" t="s">
        <v>36</v>
      </c>
      <c r="K751" t="str">
        <f t="shared" si="11"/>
        <v>13.05.2024</v>
      </c>
    </row>
    <row r="752" spans="1:11" x14ac:dyDescent="0.3">
      <c r="A752" s="49" t="s">
        <v>219</v>
      </c>
      <c r="B752" t="s">
        <v>101</v>
      </c>
      <c r="C752" t="s">
        <v>29</v>
      </c>
      <c r="D752" t="s">
        <v>30</v>
      </c>
      <c r="E752" t="s">
        <v>31</v>
      </c>
      <c r="F752">
        <v>4860</v>
      </c>
      <c r="G752">
        <v>2660</v>
      </c>
      <c r="H752">
        <v>2200</v>
      </c>
      <c r="I752" t="s">
        <v>32</v>
      </c>
      <c r="J752" s="33" t="s">
        <v>36</v>
      </c>
      <c r="K752" t="str">
        <f t="shared" si="11"/>
        <v>13.05.2024</v>
      </c>
    </row>
    <row r="753" spans="1:11" x14ac:dyDescent="0.3">
      <c r="A753" s="49" t="s">
        <v>219</v>
      </c>
      <c r="B753" t="s">
        <v>127</v>
      </c>
      <c r="C753" t="s">
        <v>29</v>
      </c>
      <c r="D753" t="s">
        <v>30</v>
      </c>
      <c r="E753" t="s">
        <v>31</v>
      </c>
      <c r="F753">
        <v>4100</v>
      </c>
      <c r="G753">
        <v>2800</v>
      </c>
      <c r="H753">
        <v>1300</v>
      </c>
      <c r="I753" t="s">
        <v>32</v>
      </c>
      <c r="J753" s="33" t="s">
        <v>36</v>
      </c>
      <c r="K753" t="str">
        <f t="shared" si="11"/>
        <v>13.05.2024</v>
      </c>
    </row>
    <row r="754" spans="1:11" x14ac:dyDescent="0.3">
      <c r="A754" s="49" t="s">
        <v>219</v>
      </c>
      <c r="B754" t="s">
        <v>70</v>
      </c>
      <c r="C754" t="s">
        <v>29</v>
      </c>
      <c r="D754" t="s">
        <v>30</v>
      </c>
      <c r="E754" t="s">
        <v>31</v>
      </c>
      <c r="F754">
        <v>4080</v>
      </c>
      <c r="G754">
        <v>2560</v>
      </c>
      <c r="H754">
        <v>1520</v>
      </c>
      <c r="I754" t="s">
        <v>32</v>
      </c>
      <c r="J754" s="33" t="s">
        <v>36</v>
      </c>
      <c r="K754" t="str">
        <f t="shared" si="11"/>
        <v>13.05.2024</v>
      </c>
    </row>
    <row r="755" spans="1:11" x14ac:dyDescent="0.3">
      <c r="A755" s="49" t="s">
        <v>219</v>
      </c>
      <c r="B755" t="s">
        <v>125</v>
      </c>
      <c r="C755" t="s">
        <v>29</v>
      </c>
      <c r="D755" t="s">
        <v>30</v>
      </c>
      <c r="E755" t="s">
        <v>31</v>
      </c>
      <c r="F755">
        <v>5180</v>
      </c>
      <c r="G755">
        <v>4040</v>
      </c>
      <c r="H755">
        <v>1140</v>
      </c>
      <c r="I755" t="s">
        <v>32</v>
      </c>
      <c r="J755" s="33" t="s">
        <v>36</v>
      </c>
      <c r="K755" t="str">
        <f t="shared" si="11"/>
        <v>13.05.2024</v>
      </c>
    </row>
    <row r="756" spans="1:11" x14ac:dyDescent="0.3">
      <c r="A756" s="49" t="s">
        <v>219</v>
      </c>
      <c r="B756" t="s">
        <v>88</v>
      </c>
      <c r="C756" t="s">
        <v>29</v>
      </c>
      <c r="D756" t="s">
        <v>30</v>
      </c>
      <c r="E756" t="s">
        <v>31</v>
      </c>
      <c r="F756">
        <v>4500</v>
      </c>
      <c r="G756">
        <v>2800</v>
      </c>
      <c r="H756">
        <v>1700</v>
      </c>
      <c r="I756" t="s">
        <v>32</v>
      </c>
      <c r="J756" s="33" t="s">
        <v>36</v>
      </c>
      <c r="K756" t="str">
        <f t="shared" si="11"/>
        <v>13.05.2024</v>
      </c>
    </row>
    <row r="757" spans="1:11" x14ac:dyDescent="0.3">
      <c r="A757" s="49" t="s">
        <v>219</v>
      </c>
      <c r="B757" t="s">
        <v>73</v>
      </c>
      <c r="C757" t="s">
        <v>29</v>
      </c>
      <c r="D757" t="s">
        <v>30</v>
      </c>
      <c r="E757" t="s">
        <v>31</v>
      </c>
      <c r="F757">
        <v>5040</v>
      </c>
      <c r="G757">
        <v>3720</v>
      </c>
      <c r="H757">
        <v>1320</v>
      </c>
      <c r="I757" t="s">
        <v>32</v>
      </c>
      <c r="J757" s="33" t="s">
        <v>36</v>
      </c>
      <c r="K757" t="str">
        <f t="shared" si="11"/>
        <v>13.05.2024</v>
      </c>
    </row>
    <row r="758" spans="1:11" x14ac:dyDescent="0.3">
      <c r="A758" s="71">
        <v>45425</v>
      </c>
      <c r="B758" t="s">
        <v>80</v>
      </c>
      <c r="C758" t="s">
        <v>29</v>
      </c>
      <c r="D758" t="s">
        <v>30</v>
      </c>
      <c r="E758" t="s">
        <v>31</v>
      </c>
      <c r="F758">
        <v>3920</v>
      </c>
      <c r="G758">
        <v>2720</v>
      </c>
      <c r="H758">
        <v>1200</v>
      </c>
      <c r="I758" t="s">
        <v>32</v>
      </c>
      <c r="J758" s="33" t="s">
        <v>36</v>
      </c>
      <c r="K758" t="str">
        <f t="shared" si="11"/>
        <v>45425</v>
      </c>
    </row>
    <row r="759" spans="1:11" x14ac:dyDescent="0.3">
      <c r="A759" s="48">
        <v>45426</v>
      </c>
      <c r="B759" t="s">
        <v>82</v>
      </c>
      <c r="C759" t="s">
        <v>29</v>
      </c>
      <c r="D759" t="s">
        <v>30</v>
      </c>
      <c r="E759" t="s">
        <v>31</v>
      </c>
      <c r="F759" s="78">
        <v>4760</v>
      </c>
      <c r="G759" s="78">
        <v>3340</v>
      </c>
      <c r="H759" s="78">
        <v>1420</v>
      </c>
      <c r="I759" t="s">
        <v>32</v>
      </c>
      <c r="J759" s="33" t="s">
        <v>36</v>
      </c>
      <c r="K759" t="str">
        <f>LEFT(A759,10)</f>
        <v>45426</v>
      </c>
    </row>
    <row r="760" spans="1:11" x14ac:dyDescent="0.3">
      <c r="A760" s="48">
        <v>45426</v>
      </c>
      <c r="B760" t="s">
        <v>72</v>
      </c>
      <c r="C760" t="s">
        <v>29</v>
      </c>
      <c r="D760" t="s">
        <v>30</v>
      </c>
      <c r="E760" t="s">
        <v>31</v>
      </c>
      <c r="F760" s="78">
        <v>4160</v>
      </c>
      <c r="G760" s="78">
        <v>2760</v>
      </c>
      <c r="H760" s="78">
        <v>1400</v>
      </c>
      <c r="I760" t="s">
        <v>32</v>
      </c>
      <c r="J760" s="33" t="s">
        <v>36</v>
      </c>
      <c r="K760" t="str">
        <f t="shared" si="11"/>
        <v>45426</v>
      </c>
    </row>
    <row r="761" spans="1:11" x14ac:dyDescent="0.3">
      <c r="A761" s="48">
        <v>45426</v>
      </c>
      <c r="B761" t="s">
        <v>79</v>
      </c>
      <c r="C761" t="s">
        <v>29</v>
      </c>
      <c r="D761" t="s">
        <v>30</v>
      </c>
      <c r="E761" t="s">
        <v>31</v>
      </c>
      <c r="F761" s="78">
        <v>4200</v>
      </c>
      <c r="G761" s="78">
        <v>3260</v>
      </c>
      <c r="H761">
        <v>940</v>
      </c>
      <c r="I761" t="s">
        <v>32</v>
      </c>
      <c r="J761" s="33" t="s">
        <v>36</v>
      </c>
      <c r="K761" t="str">
        <f t="shared" si="11"/>
        <v>45426</v>
      </c>
    </row>
    <row r="762" spans="1:11" x14ac:dyDescent="0.3">
      <c r="A762" s="48">
        <v>45426</v>
      </c>
      <c r="B762" t="s">
        <v>175</v>
      </c>
      <c r="C762" t="s">
        <v>33</v>
      </c>
      <c r="D762" t="s">
        <v>30</v>
      </c>
      <c r="E762" t="s">
        <v>31</v>
      </c>
      <c r="F762" s="78">
        <v>12160</v>
      </c>
      <c r="G762" s="78">
        <v>8760</v>
      </c>
      <c r="H762" s="78">
        <v>3400</v>
      </c>
      <c r="I762" t="s">
        <v>12</v>
      </c>
      <c r="J762" s="33" t="s">
        <v>29</v>
      </c>
      <c r="K762" t="str">
        <f t="shared" si="11"/>
        <v>45426</v>
      </c>
    </row>
    <row r="763" spans="1:11" x14ac:dyDescent="0.3">
      <c r="A763" s="48">
        <v>45426</v>
      </c>
      <c r="B763" t="s">
        <v>90</v>
      </c>
      <c r="C763" t="s">
        <v>33</v>
      </c>
      <c r="D763" t="s">
        <v>30</v>
      </c>
      <c r="E763" t="s">
        <v>31</v>
      </c>
      <c r="F763" s="78">
        <v>19580</v>
      </c>
      <c r="G763" s="78">
        <v>18020</v>
      </c>
      <c r="H763" s="78">
        <v>1560</v>
      </c>
      <c r="I763" t="s">
        <v>12</v>
      </c>
      <c r="J763" s="33" t="s">
        <v>29</v>
      </c>
      <c r="K763" t="str">
        <f t="shared" si="11"/>
        <v>45426</v>
      </c>
    </row>
    <row r="764" spans="1:11" x14ac:dyDescent="0.3">
      <c r="A764" s="48">
        <v>45426</v>
      </c>
      <c r="B764" t="s">
        <v>107</v>
      </c>
      <c r="C764" t="s">
        <v>33</v>
      </c>
      <c r="D764" t="s">
        <v>30</v>
      </c>
      <c r="E764" t="s">
        <v>31</v>
      </c>
      <c r="F764" s="78">
        <v>19120</v>
      </c>
      <c r="G764" s="78">
        <v>15540</v>
      </c>
      <c r="H764" s="78">
        <v>3580</v>
      </c>
      <c r="I764" t="s">
        <v>12</v>
      </c>
      <c r="J764" s="33" t="s">
        <v>29</v>
      </c>
      <c r="K764" t="str">
        <f t="shared" si="11"/>
        <v>45426</v>
      </c>
    </row>
    <row r="765" spans="1:11" x14ac:dyDescent="0.3">
      <c r="A765" s="48">
        <v>45426</v>
      </c>
      <c r="B765" t="s">
        <v>104</v>
      </c>
      <c r="C765" t="s">
        <v>33</v>
      </c>
      <c r="D765" t="s">
        <v>30</v>
      </c>
      <c r="E765" t="s">
        <v>31</v>
      </c>
      <c r="F765" s="78">
        <v>8560</v>
      </c>
      <c r="G765" s="78">
        <v>6420</v>
      </c>
      <c r="H765" s="78">
        <v>2140</v>
      </c>
      <c r="I765" t="s">
        <v>12</v>
      </c>
      <c r="J765" s="33" t="s">
        <v>29</v>
      </c>
      <c r="K765" t="str">
        <f t="shared" si="11"/>
        <v>45426</v>
      </c>
    </row>
    <row r="766" spans="1:11" x14ac:dyDescent="0.3">
      <c r="A766" s="48">
        <v>45426</v>
      </c>
      <c r="B766" t="s">
        <v>86</v>
      </c>
      <c r="C766" t="s">
        <v>33</v>
      </c>
      <c r="D766" t="s">
        <v>30</v>
      </c>
      <c r="E766" t="s">
        <v>31</v>
      </c>
      <c r="F766" s="78">
        <v>10740</v>
      </c>
      <c r="G766" s="78">
        <v>8000</v>
      </c>
      <c r="H766" s="78">
        <v>2740</v>
      </c>
      <c r="I766" t="s">
        <v>12</v>
      </c>
      <c r="J766" s="33" t="s">
        <v>29</v>
      </c>
      <c r="K766" t="str">
        <f t="shared" si="11"/>
        <v>45426</v>
      </c>
    </row>
    <row r="767" spans="1:11" x14ac:dyDescent="0.3">
      <c r="A767" s="48">
        <v>45426</v>
      </c>
      <c r="B767" t="s">
        <v>69</v>
      </c>
      <c r="C767" t="s">
        <v>33</v>
      </c>
      <c r="D767" t="s">
        <v>30</v>
      </c>
      <c r="E767" t="s">
        <v>31</v>
      </c>
      <c r="F767" s="78">
        <v>15780</v>
      </c>
      <c r="G767" s="78">
        <v>15000</v>
      </c>
      <c r="H767">
        <v>780</v>
      </c>
      <c r="I767" t="s">
        <v>12</v>
      </c>
      <c r="J767" s="33" t="s">
        <v>29</v>
      </c>
      <c r="K767" t="str">
        <f t="shared" si="11"/>
        <v>45426</v>
      </c>
    </row>
    <row r="768" spans="1:11" x14ac:dyDescent="0.3">
      <c r="A768" s="48">
        <v>45426</v>
      </c>
      <c r="B768" t="s">
        <v>87</v>
      </c>
      <c r="C768" t="s">
        <v>33</v>
      </c>
      <c r="D768" t="s">
        <v>30</v>
      </c>
      <c r="E768" t="s">
        <v>31</v>
      </c>
      <c r="F768" s="78">
        <v>6500</v>
      </c>
      <c r="G768" s="78">
        <v>5560</v>
      </c>
      <c r="H768">
        <v>940</v>
      </c>
      <c r="I768" t="s">
        <v>12</v>
      </c>
      <c r="J768" s="33" t="s">
        <v>29</v>
      </c>
      <c r="K768" t="str">
        <f t="shared" si="11"/>
        <v>45426</v>
      </c>
    </row>
    <row r="769" spans="1:11" x14ac:dyDescent="0.3">
      <c r="A769" s="48">
        <v>45426</v>
      </c>
      <c r="B769" t="s">
        <v>76</v>
      </c>
      <c r="C769" t="s">
        <v>29</v>
      </c>
      <c r="D769" t="s">
        <v>30</v>
      </c>
      <c r="E769" t="s">
        <v>31</v>
      </c>
      <c r="F769" s="78">
        <v>3560</v>
      </c>
      <c r="G769" s="78">
        <v>2600</v>
      </c>
      <c r="H769">
        <v>960</v>
      </c>
      <c r="I769" t="s">
        <v>32</v>
      </c>
      <c r="J769" s="33" t="s">
        <v>36</v>
      </c>
      <c r="K769" t="str">
        <f t="shared" si="11"/>
        <v>45426</v>
      </c>
    </row>
    <row r="770" spans="1:11" x14ac:dyDescent="0.3">
      <c r="A770" s="48">
        <v>45426</v>
      </c>
      <c r="B770" t="s">
        <v>75</v>
      </c>
      <c r="C770" t="s">
        <v>33</v>
      </c>
      <c r="D770" t="s">
        <v>30</v>
      </c>
      <c r="E770" t="s">
        <v>31</v>
      </c>
      <c r="F770" s="78">
        <v>9480</v>
      </c>
      <c r="G770" s="78">
        <v>7040</v>
      </c>
      <c r="H770" s="78">
        <v>2440</v>
      </c>
      <c r="I770" t="s">
        <v>12</v>
      </c>
      <c r="J770" s="33" t="s">
        <v>29</v>
      </c>
      <c r="K770" t="str">
        <f t="shared" si="11"/>
        <v>45426</v>
      </c>
    </row>
    <row r="771" spans="1:11" x14ac:dyDescent="0.3">
      <c r="A771" s="48">
        <v>45426</v>
      </c>
      <c r="B771" t="s">
        <v>189</v>
      </c>
      <c r="C771" t="s">
        <v>33</v>
      </c>
      <c r="D771" t="s">
        <v>30</v>
      </c>
      <c r="E771" t="s">
        <v>31</v>
      </c>
      <c r="F771" s="78">
        <v>9320</v>
      </c>
      <c r="G771" s="78">
        <v>6900</v>
      </c>
      <c r="H771" s="78">
        <v>2420</v>
      </c>
      <c r="I771" t="s">
        <v>12</v>
      </c>
      <c r="J771" s="33" t="s">
        <v>29</v>
      </c>
      <c r="K771" t="str">
        <f t="shared" ref="K771:K834" si="12">LEFT(A771,10)</f>
        <v>45426</v>
      </c>
    </row>
    <row r="772" spans="1:11" x14ac:dyDescent="0.3">
      <c r="A772" s="48">
        <v>45426</v>
      </c>
      <c r="B772" t="s">
        <v>104</v>
      </c>
      <c r="C772" t="s">
        <v>33</v>
      </c>
      <c r="D772" t="s">
        <v>30</v>
      </c>
      <c r="E772" t="s">
        <v>31</v>
      </c>
      <c r="F772" s="78">
        <v>7900</v>
      </c>
      <c r="G772" s="78">
        <v>6420</v>
      </c>
      <c r="H772" s="78">
        <v>1480</v>
      </c>
      <c r="I772" t="s">
        <v>12</v>
      </c>
      <c r="J772" s="33" t="s">
        <v>29</v>
      </c>
      <c r="K772" t="str">
        <f t="shared" si="12"/>
        <v>45426</v>
      </c>
    </row>
    <row r="773" spans="1:11" x14ac:dyDescent="0.3">
      <c r="A773" s="48">
        <v>45426</v>
      </c>
      <c r="B773" t="s">
        <v>90</v>
      </c>
      <c r="C773" t="s">
        <v>33</v>
      </c>
      <c r="D773" t="s">
        <v>30</v>
      </c>
      <c r="E773" t="s">
        <v>31</v>
      </c>
      <c r="F773" s="78">
        <v>20040</v>
      </c>
      <c r="G773" s="78">
        <v>16380</v>
      </c>
      <c r="H773" s="78">
        <v>3660</v>
      </c>
      <c r="I773" t="s">
        <v>12</v>
      </c>
      <c r="J773" s="33" t="s">
        <v>29</v>
      </c>
      <c r="K773" t="str">
        <f t="shared" si="12"/>
        <v>45426</v>
      </c>
    </row>
    <row r="774" spans="1:11" x14ac:dyDescent="0.3">
      <c r="A774" s="48">
        <v>45426</v>
      </c>
      <c r="B774" t="s">
        <v>127</v>
      </c>
      <c r="C774" t="s">
        <v>29</v>
      </c>
      <c r="D774" t="s">
        <v>30</v>
      </c>
      <c r="E774" t="s">
        <v>31</v>
      </c>
      <c r="F774" s="78">
        <v>3940</v>
      </c>
      <c r="G774" s="78">
        <v>2840</v>
      </c>
      <c r="H774" s="78">
        <v>1100</v>
      </c>
      <c r="I774" t="s">
        <v>32</v>
      </c>
      <c r="J774" s="33" t="s">
        <v>36</v>
      </c>
      <c r="K774" t="str">
        <f t="shared" si="12"/>
        <v>45426</v>
      </c>
    </row>
    <row r="775" spans="1:11" x14ac:dyDescent="0.3">
      <c r="A775" s="48">
        <v>45426</v>
      </c>
      <c r="B775" t="s">
        <v>78</v>
      </c>
      <c r="C775" t="s">
        <v>33</v>
      </c>
      <c r="D775" t="s">
        <v>30</v>
      </c>
      <c r="E775" t="s">
        <v>31</v>
      </c>
      <c r="F775" s="78">
        <v>8780</v>
      </c>
      <c r="G775" s="78">
        <v>5480</v>
      </c>
      <c r="H775" s="78">
        <v>3300</v>
      </c>
      <c r="I775" t="s">
        <v>12</v>
      </c>
      <c r="J775" s="33" t="s">
        <v>29</v>
      </c>
      <c r="K775" t="str">
        <f t="shared" si="12"/>
        <v>45426</v>
      </c>
    </row>
    <row r="776" spans="1:11" x14ac:dyDescent="0.3">
      <c r="A776" s="48">
        <v>45426</v>
      </c>
      <c r="B776" t="s">
        <v>95</v>
      </c>
      <c r="C776" t="s">
        <v>29</v>
      </c>
      <c r="D776" t="s">
        <v>30</v>
      </c>
      <c r="E776" t="s">
        <v>31</v>
      </c>
      <c r="F776" s="78">
        <v>4420</v>
      </c>
      <c r="G776" s="78">
        <v>3200</v>
      </c>
      <c r="H776" s="78">
        <v>1220</v>
      </c>
      <c r="I776" t="s">
        <v>32</v>
      </c>
      <c r="J776" s="33" t="s">
        <v>36</v>
      </c>
      <c r="K776" t="str">
        <f t="shared" si="12"/>
        <v>45426</v>
      </c>
    </row>
    <row r="777" spans="1:11" x14ac:dyDescent="0.3">
      <c r="A777" s="48">
        <v>45426</v>
      </c>
      <c r="B777" t="s">
        <v>86</v>
      </c>
      <c r="C777" t="s">
        <v>33</v>
      </c>
      <c r="D777" t="s">
        <v>30</v>
      </c>
      <c r="E777" t="s">
        <v>31</v>
      </c>
      <c r="F777" s="78">
        <v>10120</v>
      </c>
      <c r="G777" s="78">
        <v>8000</v>
      </c>
      <c r="H777" s="78">
        <v>2120</v>
      </c>
      <c r="I777" t="s">
        <v>12</v>
      </c>
      <c r="J777" s="33" t="s">
        <v>29</v>
      </c>
      <c r="K777" t="str">
        <f t="shared" si="12"/>
        <v>45426</v>
      </c>
    </row>
    <row r="778" spans="1:11" x14ac:dyDescent="0.3">
      <c r="A778" s="48">
        <v>45426</v>
      </c>
      <c r="B778" t="s">
        <v>115</v>
      </c>
      <c r="C778" t="s">
        <v>29</v>
      </c>
      <c r="D778" t="s">
        <v>30</v>
      </c>
      <c r="E778" t="s">
        <v>31</v>
      </c>
      <c r="F778" s="78">
        <v>3560</v>
      </c>
      <c r="G778" s="78">
        <v>2620</v>
      </c>
      <c r="H778">
        <v>940</v>
      </c>
      <c r="I778" t="s">
        <v>32</v>
      </c>
      <c r="J778" s="33" t="s">
        <v>36</v>
      </c>
      <c r="K778" t="str">
        <f t="shared" si="12"/>
        <v>45426</v>
      </c>
    </row>
    <row r="779" spans="1:11" x14ac:dyDescent="0.3">
      <c r="A779" s="48">
        <v>45426</v>
      </c>
      <c r="B779" t="s">
        <v>87</v>
      </c>
      <c r="C779" t="s">
        <v>33</v>
      </c>
      <c r="D779" t="s">
        <v>30</v>
      </c>
      <c r="E779" t="s">
        <v>31</v>
      </c>
      <c r="F779" s="78">
        <v>6520</v>
      </c>
      <c r="G779" s="78">
        <v>5520</v>
      </c>
      <c r="H779" s="78">
        <v>1000</v>
      </c>
      <c r="I779" t="s">
        <v>12</v>
      </c>
      <c r="J779" s="33" t="s">
        <v>29</v>
      </c>
      <c r="K779" t="str">
        <f t="shared" si="12"/>
        <v>45426</v>
      </c>
    </row>
    <row r="780" spans="1:11" x14ac:dyDescent="0.3">
      <c r="A780" s="48">
        <v>45426</v>
      </c>
      <c r="B780" t="s">
        <v>165</v>
      </c>
      <c r="C780" t="s">
        <v>33</v>
      </c>
      <c r="D780" t="s">
        <v>30</v>
      </c>
      <c r="E780" t="s">
        <v>31</v>
      </c>
      <c r="F780" s="78">
        <v>13660</v>
      </c>
      <c r="G780" s="78">
        <v>8700</v>
      </c>
      <c r="H780" s="78">
        <v>4960</v>
      </c>
      <c r="I780" t="s">
        <v>12</v>
      </c>
      <c r="J780" s="33" t="s">
        <v>29</v>
      </c>
      <c r="K780" t="str">
        <f t="shared" si="12"/>
        <v>45426</v>
      </c>
    </row>
    <row r="781" spans="1:11" x14ac:dyDescent="0.3">
      <c r="A781" s="48">
        <v>45426</v>
      </c>
      <c r="B781" t="s">
        <v>73</v>
      </c>
      <c r="C781" t="s">
        <v>29</v>
      </c>
      <c r="D781" t="s">
        <v>30</v>
      </c>
      <c r="E781" t="s">
        <v>31</v>
      </c>
      <c r="F781" s="78">
        <v>4980</v>
      </c>
      <c r="G781" s="78">
        <v>3720</v>
      </c>
      <c r="H781" s="78">
        <v>1260</v>
      </c>
      <c r="I781" t="s">
        <v>32</v>
      </c>
      <c r="J781" s="33" t="s">
        <v>36</v>
      </c>
      <c r="K781" t="str">
        <f t="shared" si="12"/>
        <v>45426</v>
      </c>
    </row>
    <row r="782" spans="1:11" x14ac:dyDescent="0.3">
      <c r="A782" s="48">
        <v>45426</v>
      </c>
      <c r="B782" t="s">
        <v>124</v>
      </c>
      <c r="C782" t="s">
        <v>33</v>
      </c>
      <c r="D782" t="s">
        <v>30</v>
      </c>
      <c r="E782" t="s">
        <v>31</v>
      </c>
      <c r="F782" s="78">
        <v>19520</v>
      </c>
      <c r="G782" s="78">
        <v>13760</v>
      </c>
      <c r="H782" s="78">
        <v>5760</v>
      </c>
      <c r="I782" t="s">
        <v>12</v>
      </c>
      <c r="J782" s="33" t="s">
        <v>29</v>
      </c>
      <c r="K782" t="str">
        <f t="shared" si="12"/>
        <v>45426</v>
      </c>
    </row>
    <row r="783" spans="1:11" x14ac:dyDescent="0.3">
      <c r="A783" s="48">
        <v>45426</v>
      </c>
      <c r="B783" t="s">
        <v>77</v>
      </c>
      <c r="C783" t="s">
        <v>29</v>
      </c>
      <c r="D783" t="s">
        <v>30</v>
      </c>
      <c r="E783" t="s">
        <v>31</v>
      </c>
      <c r="F783" s="78">
        <v>3720</v>
      </c>
      <c r="G783" s="78">
        <v>2980</v>
      </c>
      <c r="H783">
        <v>740</v>
      </c>
      <c r="I783" t="s">
        <v>32</v>
      </c>
      <c r="J783" s="33" t="s">
        <v>36</v>
      </c>
      <c r="K783" t="str">
        <f t="shared" si="12"/>
        <v>45426</v>
      </c>
    </row>
    <row r="784" spans="1:11" x14ac:dyDescent="0.3">
      <c r="A784" s="48">
        <v>45426</v>
      </c>
      <c r="B784" t="s">
        <v>71</v>
      </c>
      <c r="C784" t="s">
        <v>33</v>
      </c>
      <c r="D784" t="s">
        <v>30</v>
      </c>
      <c r="E784" t="s">
        <v>31</v>
      </c>
      <c r="F784" s="78">
        <v>20420</v>
      </c>
      <c r="G784" s="78">
        <v>16080</v>
      </c>
      <c r="H784" s="78">
        <v>4340</v>
      </c>
      <c r="I784" t="s">
        <v>12</v>
      </c>
      <c r="J784" s="33" t="s">
        <v>29</v>
      </c>
      <c r="K784" t="str">
        <f t="shared" si="12"/>
        <v>45426</v>
      </c>
    </row>
    <row r="785" spans="1:11" x14ac:dyDescent="0.3">
      <c r="A785" s="48">
        <v>45426</v>
      </c>
      <c r="B785" t="s">
        <v>72</v>
      </c>
      <c r="C785" t="s">
        <v>29</v>
      </c>
      <c r="D785" t="s">
        <v>30</v>
      </c>
      <c r="E785" t="s">
        <v>31</v>
      </c>
      <c r="F785" s="78">
        <v>4060</v>
      </c>
      <c r="G785" s="78">
        <v>2760</v>
      </c>
      <c r="H785" s="78">
        <v>1300</v>
      </c>
      <c r="I785" t="s">
        <v>32</v>
      </c>
      <c r="J785" s="33" t="s">
        <v>36</v>
      </c>
      <c r="K785" t="str">
        <f t="shared" si="12"/>
        <v>45426</v>
      </c>
    </row>
    <row r="786" spans="1:11" x14ac:dyDescent="0.3">
      <c r="A786" s="48">
        <v>45426</v>
      </c>
      <c r="B786" t="s">
        <v>96</v>
      </c>
      <c r="C786" t="s">
        <v>33</v>
      </c>
      <c r="D786" t="s">
        <v>30</v>
      </c>
      <c r="E786" t="s">
        <v>31</v>
      </c>
      <c r="F786" s="78">
        <v>13220</v>
      </c>
      <c r="G786" s="78">
        <v>8260</v>
      </c>
      <c r="H786" s="78">
        <v>4960</v>
      </c>
      <c r="I786" t="s">
        <v>12</v>
      </c>
      <c r="J786" s="33" t="s">
        <v>29</v>
      </c>
      <c r="K786" t="str">
        <f t="shared" si="12"/>
        <v>45426</v>
      </c>
    </row>
    <row r="787" spans="1:11" x14ac:dyDescent="0.3">
      <c r="A787" s="48">
        <v>45426</v>
      </c>
      <c r="B787" t="s">
        <v>153</v>
      </c>
      <c r="C787" t="s">
        <v>33</v>
      </c>
      <c r="D787" t="s">
        <v>30</v>
      </c>
      <c r="E787" t="s">
        <v>31</v>
      </c>
      <c r="F787" s="78">
        <v>7460</v>
      </c>
      <c r="G787" s="78">
        <v>5780</v>
      </c>
      <c r="H787" s="78">
        <v>1680</v>
      </c>
      <c r="I787" t="s">
        <v>12</v>
      </c>
      <c r="J787" s="33" t="s">
        <v>29</v>
      </c>
      <c r="K787" t="str">
        <f t="shared" si="12"/>
        <v>45426</v>
      </c>
    </row>
    <row r="788" spans="1:11" x14ac:dyDescent="0.3">
      <c r="A788" s="48">
        <v>45426</v>
      </c>
      <c r="B788" t="s">
        <v>98</v>
      </c>
      <c r="C788" t="s">
        <v>29</v>
      </c>
      <c r="D788" t="s">
        <v>30</v>
      </c>
      <c r="E788" t="s">
        <v>31</v>
      </c>
      <c r="F788" s="78">
        <v>4040</v>
      </c>
      <c r="G788" s="78">
        <v>2800</v>
      </c>
      <c r="H788" s="78">
        <v>1240</v>
      </c>
      <c r="I788" t="s">
        <v>32</v>
      </c>
      <c r="J788" s="33" t="s">
        <v>36</v>
      </c>
      <c r="K788" t="str">
        <f t="shared" si="12"/>
        <v>45426</v>
      </c>
    </row>
    <row r="789" spans="1:11" x14ac:dyDescent="0.3">
      <c r="A789" s="48">
        <v>45426</v>
      </c>
      <c r="B789" t="s">
        <v>102</v>
      </c>
      <c r="C789" t="s">
        <v>33</v>
      </c>
      <c r="D789" t="s">
        <v>30</v>
      </c>
      <c r="E789" t="s">
        <v>31</v>
      </c>
      <c r="F789" s="78">
        <v>11900</v>
      </c>
      <c r="G789" s="78">
        <v>8660</v>
      </c>
      <c r="H789" s="78">
        <v>3240</v>
      </c>
      <c r="I789" t="s">
        <v>12</v>
      </c>
      <c r="J789" s="33" t="s">
        <v>29</v>
      </c>
      <c r="K789" t="str">
        <f t="shared" si="12"/>
        <v>45426</v>
      </c>
    </row>
    <row r="790" spans="1:11" x14ac:dyDescent="0.3">
      <c r="A790" s="48">
        <v>45426</v>
      </c>
      <c r="B790" t="s">
        <v>101</v>
      </c>
      <c r="C790" t="s">
        <v>29</v>
      </c>
      <c r="D790" t="s">
        <v>30</v>
      </c>
      <c r="E790" t="s">
        <v>31</v>
      </c>
      <c r="F790" s="78">
        <v>3740</v>
      </c>
      <c r="G790" s="78">
        <v>2660</v>
      </c>
      <c r="H790" s="78">
        <v>1080</v>
      </c>
      <c r="I790" t="s">
        <v>32</v>
      </c>
      <c r="J790" s="33" t="s">
        <v>36</v>
      </c>
      <c r="K790" t="str">
        <f t="shared" si="12"/>
        <v>45426</v>
      </c>
    </row>
    <row r="791" spans="1:11" x14ac:dyDescent="0.3">
      <c r="A791" s="48">
        <v>45426</v>
      </c>
      <c r="B791" t="s">
        <v>107</v>
      </c>
      <c r="C791" t="s">
        <v>33</v>
      </c>
      <c r="D791" t="s">
        <v>30</v>
      </c>
      <c r="E791" t="s">
        <v>31</v>
      </c>
      <c r="F791" s="78">
        <v>20740</v>
      </c>
      <c r="G791" s="78">
        <v>15280</v>
      </c>
      <c r="H791" s="78">
        <v>5460</v>
      </c>
      <c r="I791" t="s">
        <v>12</v>
      </c>
      <c r="J791" s="33" t="s">
        <v>29</v>
      </c>
      <c r="K791" t="str">
        <f t="shared" si="12"/>
        <v>45426</v>
      </c>
    </row>
    <row r="792" spans="1:11" x14ac:dyDescent="0.3">
      <c r="A792" s="48">
        <v>45426</v>
      </c>
      <c r="B792" t="s">
        <v>80</v>
      </c>
      <c r="C792" t="s">
        <v>29</v>
      </c>
      <c r="D792" t="s">
        <v>30</v>
      </c>
      <c r="E792" t="s">
        <v>31</v>
      </c>
      <c r="F792" s="78">
        <v>3800</v>
      </c>
      <c r="G792" s="78">
        <v>2720</v>
      </c>
      <c r="H792" s="78">
        <v>1080</v>
      </c>
      <c r="I792" t="s">
        <v>32</v>
      </c>
      <c r="J792" s="33" t="s">
        <v>36</v>
      </c>
      <c r="K792" t="str">
        <f t="shared" si="12"/>
        <v>45426</v>
      </c>
    </row>
    <row r="793" spans="1:11" x14ac:dyDescent="0.3">
      <c r="A793" s="48">
        <v>45426</v>
      </c>
      <c r="B793" t="s">
        <v>154</v>
      </c>
      <c r="C793" t="s">
        <v>33</v>
      </c>
      <c r="D793" t="s">
        <v>30</v>
      </c>
      <c r="E793" t="s">
        <v>31</v>
      </c>
      <c r="F793" s="78">
        <v>22920</v>
      </c>
      <c r="G793" s="78">
        <v>15880</v>
      </c>
      <c r="H793" s="78">
        <v>7040</v>
      </c>
      <c r="I793" t="s">
        <v>12</v>
      </c>
      <c r="J793" s="33" t="s">
        <v>29</v>
      </c>
      <c r="K793" t="str">
        <f t="shared" si="12"/>
        <v>45426</v>
      </c>
    </row>
    <row r="794" spans="1:11" x14ac:dyDescent="0.3">
      <c r="A794" s="48">
        <v>45426</v>
      </c>
      <c r="B794" t="s">
        <v>88</v>
      </c>
      <c r="C794" t="s">
        <v>29</v>
      </c>
      <c r="D794" t="s">
        <v>30</v>
      </c>
      <c r="E794" t="s">
        <v>31</v>
      </c>
      <c r="F794" s="78">
        <v>4120</v>
      </c>
      <c r="G794" s="78">
        <v>2800</v>
      </c>
      <c r="H794" s="78">
        <v>1320</v>
      </c>
      <c r="I794" t="s">
        <v>32</v>
      </c>
      <c r="J794" s="33" t="s">
        <v>36</v>
      </c>
      <c r="K794" t="str">
        <f t="shared" si="12"/>
        <v>45426</v>
      </c>
    </row>
    <row r="795" spans="1:11" x14ac:dyDescent="0.3">
      <c r="A795" s="48">
        <v>45426</v>
      </c>
      <c r="B795" t="s">
        <v>104</v>
      </c>
      <c r="C795" t="s">
        <v>33</v>
      </c>
      <c r="D795" t="s">
        <v>30</v>
      </c>
      <c r="E795" t="s">
        <v>31</v>
      </c>
      <c r="F795" s="78">
        <v>7720</v>
      </c>
      <c r="G795" s="78">
        <v>6420</v>
      </c>
      <c r="H795" s="78">
        <v>1300</v>
      </c>
      <c r="I795" t="s">
        <v>12</v>
      </c>
      <c r="J795" s="33" t="s">
        <v>29</v>
      </c>
      <c r="K795" t="str">
        <f t="shared" si="12"/>
        <v>45426</v>
      </c>
    </row>
    <row r="796" spans="1:11" x14ac:dyDescent="0.3">
      <c r="A796" s="48">
        <v>45426</v>
      </c>
      <c r="B796" t="s">
        <v>87</v>
      </c>
      <c r="C796" t="s">
        <v>33</v>
      </c>
      <c r="D796" t="s">
        <v>30</v>
      </c>
      <c r="E796" t="s">
        <v>31</v>
      </c>
      <c r="F796" s="78">
        <v>7000</v>
      </c>
      <c r="G796" s="78">
        <v>5460</v>
      </c>
      <c r="H796" s="78">
        <v>1540</v>
      </c>
      <c r="I796" t="s">
        <v>12</v>
      </c>
      <c r="J796" s="33" t="s">
        <v>29</v>
      </c>
      <c r="K796" t="str">
        <f t="shared" si="12"/>
        <v>45426</v>
      </c>
    </row>
    <row r="797" spans="1:11" x14ac:dyDescent="0.3">
      <c r="A797" s="48">
        <v>45426</v>
      </c>
      <c r="B797" t="s">
        <v>168</v>
      </c>
      <c r="C797" t="s">
        <v>29</v>
      </c>
      <c r="D797" t="s">
        <v>30</v>
      </c>
      <c r="E797" t="s">
        <v>31</v>
      </c>
      <c r="F797" s="78">
        <v>2420</v>
      </c>
      <c r="G797" s="78">
        <v>2020</v>
      </c>
      <c r="H797">
        <v>400</v>
      </c>
      <c r="I797" t="s">
        <v>12</v>
      </c>
      <c r="J797" s="33" t="s">
        <v>169</v>
      </c>
      <c r="K797" t="str">
        <f t="shared" si="12"/>
        <v>45426</v>
      </c>
    </row>
    <row r="798" spans="1:11" x14ac:dyDescent="0.3">
      <c r="A798" s="48">
        <v>45426</v>
      </c>
      <c r="B798" t="s">
        <v>106</v>
      </c>
      <c r="C798" t="s">
        <v>33</v>
      </c>
      <c r="D798" t="s">
        <v>30</v>
      </c>
      <c r="E798" t="s">
        <v>31</v>
      </c>
      <c r="F798" s="78">
        <v>14120</v>
      </c>
      <c r="G798" s="78">
        <v>11260</v>
      </c>
      <c r="H798" s="78">
        <v>2860</v>
      </c>
      <c r="I798" t="s">
        <v>12</v>
      </c>
      <c r="J798" s="33" t="s">
        <v>29</v>
      </c>
      <c r="K798" t="str">
        <f t="shared" si="12"/>
        <v>45426</v>
      </c>
    </row>
    <row r="799" spans="1:11" x14ac:dyDescent="0.3">
      <c r="A799" s="48">
        <v>45426</v>
      </c>
      <c r="B799" t="s">
        <v>78</v>
      </c>
      <c r="C799" t="s">
        <v>33</v>
      </c>
      <c r="D799" t="s">
        <v>30</v>
      </c>
      <c r="E799" t="s">
        <v>31</v>
      </c>
      <c r="F799" s="78">
        <v>8780</v>
      </c>
      <c r="G799" s="78">
        <v>5500</v>
      </c>
      <c r="H799" s="78">
        <v>3280</v>
      </c>
      <c r="I799" t="s">
        <v>12</v>
      </c>
      <c r="J799" s="33" t="s">
        <v>29</v>
      </c>
      <c r="K799" t="str">
        <f t="shared" si="12"/>
        <v>45426</v>
      </c>
    </row>
    <row r="800" spans="1:11" x14ac:dyDescent="0.3">
      <c r="A800" s="48">
        <v>45426</v>
      </c>
      <c r="B800" t="s">
        <v>125</v>
      </c>
      <c r="C800" t="s">
        <v>29</v>
      </c>
      <c r="D800" t="s">
        <v>30</v>
      </c>
      <c r="E800" t="s">
        <v>31</v>
      </c>
      <c r="F800" s="78">
        <v>5280</v>
      </c>
      <c r="G800" s="78">
        <v>4060</v>
      </c>
      <c r="H800" s="78">
        <v>1220</v>
      </c>
      <c r="I800" t="s">
        <v>32</v>
      </c>
      <c r="J800" s="33" t="s">
        <v>36</v>
      </c>
      <c r="K800" t="str">
        <f t="shared" si="12"/>
        <v>45426</v>
      </c>
    </row>
    <row r="801" spans="1:11" x14ac:dyDescent="0.3">
      <c r="A801" s="48">
        <v>45426</v>
      </c>
      <c r="B801" t="s">
        <v>90</v>
      </c>
      <c r="C801" t="s">
        <v>33</v>
      </c>
      <c r="D801" t="s">
        <v>30</v>
      </c>
      <c r="E801" t="s">
        <v>31</v>
      </c>
      <c r="F801" s="78">
        <v>20740</v>
      </c>
      <c r="G801" s="78">
        <v>16140</v>
      </c>
      <c r="H801" s="78">
        <v>4600</v>
      </c>
      <c r="I801" t="s">
        <v>12</v>
      </c>
      <c r="J801" s="33" t="s">
        <v>29</v>
      </c>
      <c r="K801" t="str">
        <f t="shared" si="12"/>
        <v>45426</v>
      </c>
    </row>
    <row r="802" spans="1:11" x14ac:dyDescent="0.3">
      <c r="A802" s="48">
        <v>45426</v>
      </c>
      <c r="B802" t="s">
        <v>82</v>
      </c>
      <c r="C802" t="s">
        <v>29</v>
      </c>
      <c r="D802" t="s">
        <v>30</v>
      </c>
      <c r="E802" t="s">
        <v>31</v>
      </c>
      <c r="F802" s="78">
        <v>4520</v>
      </c>
      <c r="G802" s="78">
        <v>3320</v>
      </c>
      <c r="H802" s="78">
        <v>1200</v>
      </c>
      <c r="I802" t="s">
        <v>32</v>
      </c>
      <c r="J802" s="33" t="s">
        <v>36</v>
      </c>
      <c r="K802" t="str">
        <f t="shared" si="12"/>
        <v>45426</v>
      </c>
    </row>
    <row r="803" spans="1:11" x14ac:dyDescent="0.3">
      <c r="A803" s="48">
        <v>45426</v>
      </c>
      <c r="B803" t="s">
        <v>99</v>
      </c>
      <c r="C803" t="s">
        <v>33</v>
      </c>
      <c r="D803" t="s">
        <v>30</v>
      </c>
      <c r="E803" t="s">
        <v>31</v>
      </c>
      <c r="F803" s="78">
        <v>16460</v>
      </c>
      <c r="G803" s="78">
        <v>13720</v>
      </c>
      <c r="H803" s="78">
        <v>2740</v>
      </c>
      <c r="I803" t="s">
        <v>12</v>
      </c>
      <c r="J803" s="33" t="s">
        <v>29</v>
      </c>
      <c r="K803" t="str">
        <f t="shared" si="12"/>
        <v>45426</v>
      </c>
    </row>
    <row r="804" spans="1:11" x14ac:dyDescent="0.3">
      <c r="A804" s="48">
        <v>45426</v>
      </c>
      <c r="B804" t="s">
        <v>86</v>
      </c>
      <c r="C804" t="s">
        <v>33</v>
      </c>
      <c r="D804" t="s">
        <v>30</v>
      </c>
      <c r="E804" t="s">
        <v>31</v>
      </c>
      <c r="F804" s="78">
        <v>9660</v>
      </c>
      <c r="G804" s="78">
        <v>7980</v>
      </c>
      <c r="H804" s="78">
        <v>1680</v>
      </c>
      <c r="I804" t="s">
        <v>12</v>
      </c>
      <c r="J804" s="33" t="s">
        <v>29</v>
      </c>
      <c r="K804" t="str">
        <f t="shared" si="12"/>
        <v>45426</v>
      </c>
    </row>
    <row r="805" spans="1:11" x14ac:dyDescent="0.3">
      <c r="A805" s="48">
        <v>45426</v>
      </c>
      <c r="B805" t="s">
        <v>79</v>
      </c>
      <c r="C805" t="s">
        <v>29</v>
      </c>
      <c r="D805" t="s">
        <v>30</v>
      </c>
      <c r="E805" t="s">
        <v>31</v>
      </c>
      <c r="F805" s="78">
        <v>4620</v>
      </c>
      <c r="G805" s="78">
        <v>3280</v>
      </c>
      <c r="H805" s="78">
        <v>1340</v>
      </c>
      <c r="I805" t="s">
        <v>32</v>
      </c>
      <c r="J805" s="33" t="s">
        <v>36</v>
      </c>
      <c r="K805" t="str">
        <f t="shared" si="12"/>
        <v>45426</v>
      </c>
    </row>
    <row r="806" spans="1:11" x14ac:dyDescent="0.3">
      <c r="A806" s="48">
        <v>45426</v>
      </c>
      <c r="B806" t="s">
        <v>189</v>
      </c>
      <c r="C806" t="s">
        <v>33</v>
      </c>
      <c r="D806" t="s">
        <v>30</v>
      </c>
      <c r="E806" t="s">
        <v>31</v>
      </c>
      <c r="F806" s="78">
        <v>8480</v>
      </c>
      <c r="G806" s="78">
        <v>6880</v>
      </c>
      <c r="H806" s="78">
        <v>1600</v>
      </c>
      <c r="I806" t="s">
        <v>12</v>
      </c>
      <c r="J806" s="33" t="s">
        <v>29</v>
      </c>
      <c r="K806" t="str">
        <f t="shared" si="12"/>
        <v>45426</v>
      </c>
    </row>
    <row r="807" spans="1:11" x14ac:dyDescent="0.3">
      <c r="A807" s="48">
        <v>45426</v>
      </c>
      <c r="B807" t="s">
        <v>108</v>
      </c>
      <c r="C807" t="s">
        <v>29</v>
      </c>
      <c r="D807" t="s">
        <v>30</v>
      </c>
      <c r="E807" t="s">
        <v>31</v>
      </c>
      <c r="F807" s="78">
        <v>4720</v>
      </c>
      <c r="G807" s="78">
        <v>3280</v>
      </c>
      <c r="H807" s="78">
        <v>1440</v>
      </c>
      <c r="I807" t="s">
        <v>32</v>
      </c>
      <c r="J807" s="33" t="s">
        <v>36</v>
      </c>
      <c r="K807" t="str">
        <f t="shared" si="12"/>
        <v>45426</v>
      </c>
    </row>
    <row r="808" spans="1:11" x14ac:dyDescent="0.3">
      <c r="A808" s="48">
        <v>45426</v>
      </c>
      <c r="B808" t="s">
        <v>76</v>
      </c>
      <c r="C808" t="s">
        <v>29</v>
      </c>
      <c r="D808" t="s">
        <v>30</v>
      </c>
      <c r="E808" t="s">
        <v>31</v>
      </c>
      <c r="F808" s="78">
        <v>3700</v>
      </c>
      <c r="G808" s="78">
        <v>2580</v>
      </c>
      <c r="H808" s="78">
        <v>1120</v>
      </c>
      <c r="I808" t="s">
        <v>32</v>
      </c>
      <c r="J808" s="33" t="s">
        <v>36</v>
      </c>
      <c r="K808" t="str">
        <f t="shared" si="12"/>
        <v>45426</v>
      </c>
    </row>
    <row r="809" spans="1:11" x14ac:dyDescent="0.3">
      <c r="A809" s="48">
        <v>45426</v>
      </c>
      <c r="B809" t="s">
        <v>87</v>
      </c>
      <c r="C809" t="s">
        <v>33</v>
      </c>
      <c r="D809" t="s">
        <v>30</v>
      </c>
      <c r="E809" t="s">
        <v>31</v>
      </c>
      <c r="F809" s="78">
        <v>6700</v>
      </c>
      <c r="G809" s="78">
        <v>5520</v>
      </c>
      <c r="H809" s="78">
        <v>1180</v>
      </c>
      <c r="I809" t="s">
        <v>12</v>
      </c>
      <c r="J809" s="33" t="s">
        <v>29</v>
      </c>
      <c r="K809" t="str">
        <f t="shared" si="12"/>
        <v>45426</v>
      </c>
    </row>
    <row r="810" spans="1:11" x14ac:dyDescent="0.3">
      <c r="A810" s="48">
        <v>45426</v>
      </c>
      <c r="B810" t="s">
        <v>96</v>
      </c>
      <c r="C810" t="s">
        <v>33</v>
      </c>
      <c r="D810" t="s">
        <v>30</v>
      </c>
      <c r="E810" t="s">
        <v>31</v>
      </c>
      <c r="F810" s="78">
        <v>12900</v>
      </c>
      <c r="G810" s="78">
        <v>8180</v>
      </c>
      <c r="H810" s="78">
        <v>4720</v>
      </c>
      <c r="I810" t="s">
        <v>12</v>
      </c>
      <c r="J810" s="33" t="s">
        <v>29</v>
      </c>
      <c r="K810" t="str">
        <f t="shared" si="12"/>
        <v>45426</v>
      </c>
    </row>
    <row r="811" spans="1:11" x14ac:dyDescent="0.3">
      <c r="A811" s="48">
        <v>45426</v>
      </c>
      <c r="B811" t="s">
        <v>127</v>
      </c>
      <c r="C811" t="s">
        <v>29</v>
      </c>
      <c r="D811" t="s">
        <v>30</v>
      </c>
      <c r="E811" t="s">
        <v>31</v>
      </c>
      <c r="F811" s="78">
        <v>3780</v>
      </c>
      <c r="G811" s="78">
        <v>2860</v>
      </c>
      <c r="H811">
        <v>920</v>
      </c>
      <c r="I811" t="s">
        <v>32</v>
      </c>
      <c r="J811" s="33" t="s">
        <v>36</v>
      </c>
      <c r="K811" t="str">
        <f t="shared" si="12"/>
        <v>45426</v>
      </c>
    </row>
    <row r="812" spans="1:11" x14ac:dyDescent="0.3">
      <c r="A812" s="48">
        <v>45426</v>
      </c>
      <c r="B812" t="s">
        <v>224</v>
      </c>
      <c r="C812" t="s">
        <v>29</v>
      </c>
      <c r="D812" t="s">
        <v>30</v>
      </c>
      <c r="E812" t="s">
        <v>31</v>
      </c>
      <c r="F812" s="78">
        <v>11920</v>
      </c>
      <c r="G812" s="78">
        <v>9860</v>
      </c>
      <c r="H812" s="78">
        <v>2060</v>
      </c>
      <c r="I812" t="s">
        <v>12</v>
      </c>
      <c r="J812" s="33" t="s">
        <v>169</v>
      </c>
      <c r="K812" t="str">
        <f t="shared" si="12"/>
        <v>45426</v>
      </c>
    </row>
    <row r="813" spans="1:11" x14ac:dyDescent="0.3">
      <c r="A813" s="48">
        <v>45426</v>
      </c>
      <c r="B813" t="s">
        <v>187</v>
      </c>
      <c r="C813" t="s">
        <v>33</v>
      </c>
      <c r="D813" t="s">
        <v>30</v>
      </c>
      <c r="E813" t="s">
        <v>31</v>
      </c>
      <c r="F813" s="78">
        <v>20660</v>
      </c>
      <c r="G813" s="78">
        <v>13360</v>
      </c>
      <c r="H813" s="78">
        <v>7300</v>
      </c>
      <c r="I813" t="s">
        <v>12</v>
      </c>
      <c r="J813" s="33" t="s">
        <v>29</v>
      </c>
      <c r="K813" t="str">
        <f t="shared" si="12"/>
        <v>45426</v>
      </c>
    </row>
    <row r="814" spans="1:11" x14ac:dyDescent="0.3">
      <c r="A814" s="48">
        <v>45426</v>
      </c>
      <c r="B814" t="s">
        <v>95</v>
      </c>
      <c r="C814" t="s">
        <v>29</v>
      </c>
      <c r="D814" t="s">
        <v>30</v>
      </c>
      <c r="E814" t="s">
        <v>31</v>
      </c>
      <c r="F814" s="78">
        <v>4260</v>
      </c>
      <c r="G814" s="78">
        <v>3220</v>
      </c>
      <c r="H814" s="78">
        <v>1040</v>
      </c>
      <c r="I814" t="s">
        <v>32</v>
      </c>
      <c r="J814" s="33" t="s">
        <v>36</v>
      </c>
      <c r="K814" t="str">
        <f t="shared" si="12"/>
        <v>45426</v>
      </c>
    </row>
    <row r="815" spans="1:11" x14ac:dyDescent="0.3">
      <c r="A815" s="48">
        <v>45426</v>
      </c>
      <c r="B815" t="s">
        <v>106</v>
      </c>
      <c r="C815" t="s">
        <v>33</v>
      </c>
      <c r="D815" t="s">
        <v>30</v>
      </c>
      <c r="E815" t="s">
        <v>31</v>
      </c>
      <c r="F815" s="78">
        <v>16820</v>
      </c>
      <c r="G815" s="78">
        <v>11420</v>
      </c>
      <c r="H815" s="78">
        <v>5400</v>
      </c>
      <c r="I815" t="s">
        <v>12</v>
      </c>
      <c r="J815" s="33" t="s">
        <v>29</v>
      </c>
      <c r="K815" t="str">
        <f t="shared" si="12"/>
        <v>45426</v>
      </c>
    </row>
    <row r="816" spans="1:11" x14ac:dyDescent="0.3">
      <c r="A816" s="48">
        <v>45426</v>
      </c>
      <c r="B816" t="s">
        <v>102</v>
      </c>
      <c r="C816" t="s">
        <v>33</v>
      </c>
      <c r="D816" t="s">
        <v>30</v>
      </c>
      <c r="E816" t="s">
        <v>31</v>
      </c>
      <c r="F816" s="78">
        <v>12180</v>
      </c>
      <c r="G816" s="78">
        <v>8660</v>
      </c>
      <c r="H816" s="78">
        <v>3520</v>
      </c>
      <c r="I816" t="s">
        <v>12</v>
      </c>
      <c r="J816" s="33" t="s">
        <v>29</v>
      </c>
      <c r="K816" t="str">
        <f t="shared" si="12"/>
        <v>45426</v>
      </c>
    </row>
    <row r="817" spans="1:12" x14ac:dyDescent="0.3">
      <c r="A817" s="48">
        <v>45426</v>
      </c>
      <c r="B817" t="s">
        <v>138</v>
      </c>
      <c r="C817" t="s">
        <v>33</v>
      </c>
      <c r="D817" t="s">
        <v>30</v>
      </c>
      <c r="E817" t="s">
        <v>31</v>
      </c>
      <c r="F817" s="78">
        <v>20240</v>
      </c>
      <c r="G817" s="78">
        <v>12960</v>
      </c>
      <c r="H817" s="78">
        <v>7280</v>
      </c>
      <c r="I817" t="s">
        <v>12</v>
      </c>
      <c r="J817" s="33" t="s">
        <v>29</v>
      </c>
      <c r="K817" t="str">
        <f t="shared" si="12"/>
        <v>45426</v>
      </c>
    </row>
    <row r="818" spans="1:12" x14ac:dyDescent="0.3">
      <c r="A818" s="48">
        <v>45426</v>
      </c>
      <c r="B818" t="s">
        <v>77</v>
      </c>
      <c r="C818" t="s">
        <v>29</v>
      </c>
      <c r="D818" t="s">
        <v>30</v>
      </c>
      <c r="E818" t="s">
        <v>31</v>
      </c>
      <c r="F818" s="78">
        <v>3720</v>
      </c>
      <c r="G818" s="78">
        <v>2880</v>
      </c>
      <c r="H818">
        <v>840</v>
      </c>
      <c r="I818" t="s">
        <v>32</v>
      </c>
      <c r="J818" s="33" t="s">
        <v>36</v>
      </c>
      <c r="K818" t="str">
        <f t="shared" si="12"/>
        <v>45426</v>
      </c>
    </row>
    <row r="819" spans="1:12" x14ac:dyDescent="0.3">
      <c r="A819" s="48">
        <v>45426</v>
      </c>
      <c r="B819" t="s">
        <v>90</v>
      </c>
      <c r="C819" t="s">
        <v>33</v>
      </c>
      <c r="D819" t="s">
        <v>30</v>
      </c>
      <c r="E819" t="s">
        <v>31</v>
      </c>
      <c r="F819" s="78">
        <v>20080</v>
      </c>
      <c r="G819" s="78">
        <v>16160</v>
      </c>
      <c r="H819" s="78">
        <v>3920</v>
      </c>
      <c r="I819" t="s">
        <v>12</v>
      </c>
      <c r="J819" s="33" t="s">
        <v>29</v>
      </c>
      <c r="K819" t="str">
        <f t="shared" si="12"/>
        <v>45426</v>
      </c>
    </row>
    <row r="820" spans="1:12" x14ac:dyDescent="0.3">
      <c r="A820" s="48">
        <v>45426</v>
      </c>
      <c r="B820" t="s">
        <v>100</v>
      </c>
      <c r="C820" t="s">
        <v>33</v>
      </c>
      <c r="D820" t="s">
        <v>30</v>
      </c>
      <c r="E820" t="s">
        <v>31</v>
      </c>
      <c r="F820" s="78">
        <v>22620</v>
      </c>
      <c r="G820" s="78">
        <v>13640</v>
      </c>
      <c r="H820" s="78">
        <v>8980</v>
      </c>
      <c r="I820" t="s">
        <v>12</v>
      </c>
      <c r="J820" s="33" t="s">
        <v>29</v>
      </c>
      <c r="K820" t="str">
        <f t="shared" si="12"/>
        <v>45426</v>
      </c>
    </row>
    <row r="821" spans="1:12" x14ac:dyDescent="0.3">
      <c r="A821" s="48">
        <v>45426</v>
      </c>
      <c r="B821" t="s">
        <v>115</v>
      </c>
      <c r="C821" t="s">
        <v>29</v>
      </c>
      <c r="D821" t="s">
        <v>30</v>
      </c>
      <c r="E821" t="s">
        <v>31</v>
      </c>
      <c r="F821" s="78">
        <v>3980</v>
      </c>
      <c r="G821" s="78">
        <v>2620</v>
      </c>
      <c r="H821" s="78">
        <v>1360</v>
      </c>
      <c r="I821" t="s">
        <v>32</v>
      </c>
      <c r="J821" s="33" t="s">
        <v>36</v>
      </c>
      <c r="K821" t="str">
        <f t="shared" si="12"/>
        <v>45426</v>
      </c>
    </row>
    <row r="822" spans="1:12" x14ac:dyDescent="0.3">
      <c r="A822" s="48">
        <v>45426</v>
      </c>
      <c r="B822" t="s">
        <v>73</v>
      </c>
      <c r="C822" t="s">
        <v>29</v>
      </c>
      <c r="D822" t="s">
        <v>30</v>
      </c>
      <c r="E822" t="s">
        <v>31</v>
      </c>
      <c r="F822" s="78">
        <v>5080</v>
      </c>
      <c r="G822" s="78">
        <v>3640</v>
      </c>
      <c r="H822" s="78">
        <v>1440</v>
      </c>
      <c r="I822" t="s">
        <v>32</v>
      </c>
      <c r="J822" s="33" t="s">
        <v>36</v>
      </c>
      <c r="K822" t="str">
        <f t="shared" si="12"/>
        <v>45426</v>
      </c>
    </row>
    <row r="823" spans="1:12" x14ac:dyDescent="0.3">
      <c r="A823" s="48">
        <v>45426</v>
      </c>
      <c r="B823" t="s">
        <v>98</v>
      </c>
      <c r="C823" t="s">
        <v>29</v>
      </c>
      <c r="D823" t="s">
        <v>30</v>
      </c>
      <c r="E823" t="s">
        <v>31</v>
      </c>
      <c r="F823" s="78">
        <v>3820</v>
      </c>
      <c r="G823" s="78">
        <v>2880</v>
      </c>
      <c r="H823">
        <v>940</v>
      </c>
      <c r="I823" t="s">
        <v>32</v>
      </c>
      <c r="J823" s="33" t="s">
        <v>36</v>
      </c>
      <c r="K823" t="str">
        <f t="shared" si="12"/>
        <v>45426</v>
      </c>
    </row>
    <row r="824" spans="1:12" x14ac:dyDescent="0.3">
      <c r="A824" s="48">
        <v>45426</v>
      </c>
      <c r="B824" t="s">
        <v>101</v>
      </c>
      <c r="C824" t="s">
        <v>29</v>
      </c>
      <c r="D824" t="s">
        <v>30</v>
      </c>
      <c r="E824" t="s">
        <v>31</v>
      </c>
      <c r="F824" s="78">
        <v>4160</v>
      </c>
      <c r="G824" s="78">
        <v>2660</v>
      </c>
      <c r="H824" s="78">
        <v>1500</v>
      </c>
      <c r="I824" t="s">
        <v>32</v>
      </c>
      <c r="J824" s="33" t="s">
        <v>36</v>
      </c>
      <c r="K824" t="str">
        <f t="shared" si="12"/>
        <v>45426</v>
      </c>
    </row>
    <row r="825" spans="1:12" x14ac:dyDescent="0.3">
      <c r="A825" s="48">
        <v>45426</v>
      </c>
      <c r="B825" t="s">
        <v>80</v>
      </c>
      <c r="C825" t="s">
        <v>29</v>
      </c>
      <c r="D825" t="s">
        <v>30</v>
      </c>
      <c r="E825" t="s">
        <v>31</v>
      </c>
      <c r="F825" s="78">
        <v>3940</v>
      </c>
      <c r="G825" s="78">
        <v>2740</v>
      </c>
      <c r="H825" s="78">
        <v>1200</v>
      </c>
      <c r="I825" t="s">
        <v>32</v>
      </c>
      <c r="J825" s="33" t="s">
        <v>36</v>
      </c>
      <c r="K825" t="str">
        <f t="shared" si="12"/>
        <v>45426</v>
      </c>
    </row>
    <row r="826" spans="1:12" x14ac:dyDescent="0.3">
      <c r="A826" s="48">
        <v>45426</v>
      </c>
      <c r="B826" t="s">
        <v>123</v>
      </c>
      <c r="C826" t="s">
        <v>33</v>
      </c>
      <c r="D826" t="s">
        <v>30</v>
      </c>
      <c r="E826" t="s">
        <v>31</v>
      </c>
      <c r="F826" s="78">
        <v>9580</v>
      </c>
      <c r="G826" s="78">
        <v>8180</v>
      </c>
      <c r="H826" s="78">
        <v>1400</v>
      </c>
      <c r="I826" t="s">
        <v>12</v>
      </c>
      <c r="J826" s="33" t="s">
        <v>29</v>
      </c>
      <c r="K826" t="str">
        <f t="shared" si="12"/>
        <v>45426</v>
      </c>
    </row>
    <row r="827" spans="1:12" x14ac:dyDescent="0.3">
      <c r="A827" s="48">
        <v>45426</v>
      </c>
      <c r="B827" t="s">
        <v>88</v>
      </c>
      <c r="C827" t="s">
        <v>29</v>
      </c>
      <c r="D827" t="s">
        <v>30</v>
      </c>
      <c r="E827" t="s">
        <v>31</v>
      </c>
      <c r="F827" s="78">
        <v>4180</v>
      </c>
      <c r="G827" s="78">
        <v>2700</v>
      </c>
      <c r="H827" s="78">
        <v>1480</v>
      </c>
      <c r="I827" t="s">
        <v>32</v>
      </c>
      <c r="J827" s="33" t="s">
        <v>36</v>
      </c>
      <c r="K827" t="str">
        <f t="shared" si="12"/>
        <v>45426</v>
      </c>
    </row>
    <row r="828" spans="1:12" x14ac:dyDescent="0.3">
      <c r="A828" s="48">
        <v>45426</v>
      </c>
      <c r="B828" s="66" t="s">
        <v>102</v>
      </c>
      <c r="C828" s="66" t="s">
        <v>33</v>
      </c>
      <c r="D828" s="66" t="s">
        <v>30</v>
      </c>
      <c r="E828" s="66" t="s">
        <v>31</v>
      </c>
      <c r="F828" s="77">
        <v>12660</v>
      </c>
      <c r="G828" s="77">
        <v>8660</v>
      </c>
      <c r="H828" s="77">
        <v>4000</v>
      </c>
      <c r="I828" s="66" t="s">
        <v>12</v>
      </c>
      <c r="J828" s="67" t="s">
        <v>29</v>
      </c>
      <c r="K828" t="str">
        <f t="shared" si="12"/>
        <v>45426</v>
      </c>
      <c r="L828" s="66"/>
    </row>
    <row r="829" spans="1:12" x14ac:dyDescent="0.3">
      <c r="A829" s="48">
        <v>45426</v>
      </c>
      <c r="B829" s="66" t="s">
        <v>72</v>
      </c>
      <c r="C829" s="66" t="s">
        <v>29</v>
      </c>
      <c r="D829" s="66" t="s">
        <v>30</v>
      </c>
      <c r="E829" s="66" t="s">
        <v>31</v>
      </c>
      <c r="F829" s="77">
        <v>3960</v>
      </c>
      <c r="G829" s="77">
        <v>2760</v>
      </c>
      <c r="H829" s="77">
        <v>1200</v>
      </c>
      <c r="I829" s="66" t="s">
        <v>32</v>
      </c>
      <c r="J829" s="67" t="s">
        <v>36</v>
      </c>
      <c r="K829" t="str">
        <f t="shared" si="12"/>
        <v>45426</v>
      </c>
      <c r="L829" s="66"/>
    </row>
    <row r="830" spans="1:12" x14ac:dyDescent="0.3">
      <c r="A830" s="48">
        <v>45426</v>
      </c>
      <c r="B830" s="66" t="s">
        <v>125</v>
      </c>
      <c r="C830" s="66" t="s">
        <v>29</v>
      </c>
      <c r="D830" s="66" t="s">
        <v>30</v>
      </c>
      <c r="E830" s="66" t="s">
        <v>31</v>
      </c>
      <c r="F830" s="77">
        <v>5620</v>
      </c>
      <c r="G830" s="77">
        <v>4040</v>
      </c>
      <c r="H830" s="77">
        <v>1580</v>
      </c>
      <c r="I830" s="66" t="s">
        <v>32</v>
      </c>
      <c r="J830" s="67" t="s">
        <v>36</v>
      </c>
      <c r="K830" t="str">
        <f t="shared" si="12"/>
        <v>45426</v>
      </c>
      <c r="L830" s="66"/>
    </row>
    <row r="831" spans="1:12" x14ac:dyDescent="0.3">
      <c r="A831" s="48">
        <v>45426</v>
      </c>
      <c r="B831" s="66" t="s">
        <v>127</v>
      </c>
      <c r="C831" s="66" t="s">
        <v>29</v>
      </c>
      <c r="D831" s="66" t="s">
        <v>30</v>
      </c>
      <c r="E831" s="66" t="s">
        <v>31</v>
      </c>
      <c r="F831" s="77">
        <v>3960</v>
      </c>
      <c r="G831" s="77">
        <v>2780</v>
      </c>
      <c r="H831" s="77">
        <v>1180</v>
      </c>
      <c r="I831" s="66" t="s">
        <v>32</v>
      </c>
      <c r="J831" s="67" t="s">
        <v>36</v>
      </c>
      <c r="K831" t="str">
        <f t="shared" si="12"/>
        <v>45426</v>
      </c>
      <c r="L831" s="66"/>
    </row>
    <row r="832" spans="1:12" x14ac:dyDescent="0.3">
      <c r="A832" s="48">
        <v>45426</v>
      </c>
      <c r="B832" s="66" t="s">
        <v>108</v>
      </c>
      <c r="C832" s="66" t="s">
        <v>29</v>
      </c>
      <c r="D832" s="66" t="s">
        <v>30</v>
      </c>
      <c r="E832" s="66" t="s">
        <v>31</v>
      </c>
      <c r="F832" s="77">
        <v>4620</v>
      </c>
      <c r="G832" s="77">
        <v>3280</v>
      </c>
      <c r="H832" s="77">
        <v>1340</v>
      </c>
      <c r="I832" s="66" t="s">
        <v>32</v>
      </c>
      <c r="J832" s="67" t="s">
        <v>36</v>
      </c>
      <c r="K832" t="str">
        <f t="shared" si="12"/>
        <v>45426</v>
      </c>
      <c r="L832" s="66"/>
    </row>
    <row r="833" spans="1:12" x14ac:dyDescent="0.3">
      <c r="A833" s="48">
        <v>45426</v>
      </c>
      <c r="B833" s="66" t="s">
        <v>76</v>
      </c>
      <c r="C833" s="66" t="s">
        <v>29</v>
      </c>
      <c r="D833" s="66" t="s">
        <v>30</v>
      </c>
      <c r="E833" s="66" t="s">
        <v>31</v>
      </c>
      <c r="F833" s="77">
        <v>3560</v>
      </c>
      <c r="G833" s="77">
        <v>2660</v>
      </c>
      <c r="H833" s="66">
        <v>900</v>
      </c>
      <c r="I833" s="66" t="s">
        <v>32</v>
      </c>
      <c r="J833" s="67" t="s">
        <v>36</v>
      </c>
      <c r="K833" t="str">
        <f t="shared" si="12"/>
        <v>45426</v>
      </c>
      <c r="L833" s="66"/>
    </row>
    <row r="834" spans="1:12" x14ac:dyDescent="0.3">
      <c r="A834" s="48">
        <v>45426</v>
      </c>
      <c r="B834" s="66" t="s">
        <v>79</v>
      </c>
      <c r="C834" s="66" t="s">
        <v>29</v>
      </c>
      <c r="D834" s="66" t="s">
        <v>30</v>
      </c>
      <c r="E834" s="66" t="s">
        <v>31</v>
      </c>
      <c r="F834" s="77">
        <v>4280</v>
      </c>
      <c r="G834" s="77">
        <v>3060</v>
      </c>
      <c r="H834" s="77">
        <v>1220</v>
      </c>
      <c r="I834" s="66" t="s">
        <v>32</v>
      </c>
      <c r="J834" s="67" t="s">
        <v>36</v>
      </c>
      <c r="K834" t="str">
        <f t="shared" si="12"/>
        <v>45426</v>
      </c>
      <c r="L834" s="66"/>
    </row>
    <row r="835" spans="1:12" x14ac:dyDescent="0.3">
      <c r="A835" s="48">
        <v>45426</v>
      </c>
      <c r="B835" s="66" t="s">
        <v>102</v>
      </c>
      <c r="C835" s="66" t="s">
        <v>33</v>
      </c>
      <c r="D835" s="66" t="s">
        <v>30</v>
      </c>
      <c r="E835" s="66" t="s">
        <v>31</v>
      </c>
      <c r="F835" s="77">
        <v>11460</v>
      </c>
      <c r="G835" s="77">
        <v>8640</v>
      </c>
      <c r="H835" s="77">
        <v>2820</v>
      </c>
      <c r="I835" s="66" t="s">
        <v>12</v>
      </c>
      <c r="J835" s="67" t="s">
        <v>29</v>
      </c>
      <c r="K835" t="str">
        <f t="shared" ref="K835:K840" si="13">LEFT(A835,10)</f>
        <v>45426</v>
      </c>
      <c r="L835" s="66"/>
    </row>
    <row r="836" spans="1:12" x14ac:dyDescent="0.3">
      <c r="A836" s="48">
        <v>45426</v>
      </c>
      <c r="B836" s="66" t="s">
        <v>225</v>
      </c>
      <c r="C836" s="66" t="s">
        <v>33</v>
      </c>
      <c r="D836" s="66" t="s">
        <v>30</v>
      </c>
      <c r="E836" s="66" t="s">
        <v>31</v>
      </c>
      <c r="F836" s="77">
        <v>17880</v>
      </c>
      <c r="G836" s="77">
        <v>11840</v>
      </c>
      <c r="H836" s="77">
        <v>6040</v>
      </c>
      <c r="I836" s="66" t="s">
        <v>12</v>
      </c>
      <c r="J836" s="67" t="s">
        <v>29</v>
      </c>
      <c r="K836" t="str">
        <f t="shared" si="13"/>
        <v>45426</v>
      </c>
      <c r="L836" s="66"/>
    </row>
    <row r="837" spans="1:12" x14ac:dyDescent="0.3">
      <c r="A837" s="48">
        <v>45426</v>
      </c>
      <c r="B837" s="66" t="s">
        <v>98</v>
      </c>
      <c r="C837" s="66" t="s">
        <v>29</v>
      </c>
      <c r="D837" s="66" t="s">
        <v>30</v>
      </c>
      <c r="E837" s="66" t="s">
        <v>31</v>
      </c>
      <c r="F837" s="77">
        <v>3760</v>
      </c>
      <c r="G837" s="77">
        <v>2880</v>
      </c>
      <c r="H837" s="66">
        <v>880</v>
      </c>
      <c r="I837" s="66" t="s">
        <v>32</v>
      </c>
      <c r="J837" s="67" t="s">
        <v>36</v>
      </c>
      <c r="K837" t="str">
        <f t="shared" si="13"/>
        <v>45426</v>
      </c>
      <c r="L837" s="66"/>
    </row>
    <row r="838" spans="1:12" x14ac:dyDescent="0.3">
      <c r="A838" s="48">
        <v>45426</v>
      </c>
      <c r="B838" s="66"/>
      <c r="C838" s="66"/>
      <c r="D838" s="66"/>
      <c r="E838" s="66"/>
      <c r="F838" s="66"/>
      <c r="G838" s="66"/>
      <c r="H838" s="66"/>
      <c r="I838" s="66"/>
      <c r="J838" s="67"/>
      <c r="K838" t="str">
        <f t="shared" si="13"/>
        <v>45426</v>
      </c>
      <c r="L838" s="66"/>
    </row>
    <row r="839" spans="1:12" x14ac:dyDescent="0.3">
      <c r="B839" s="66"/>
      <c r="C839" s="66"/>
      <c r="D839" s="66"/>
      <c r="E839" s="66"/>
      <c r="F839" s="66"/>
      <c r="G839" s="66"/>
      <c r="H839" s="66"/>
      <c r="I839" s="66"/>
      <c r="J839" s="67"/>
      <c r="K839" t="str">
        <f t="shared" si="13"/>
        <v/>
      </c>
      <c r="L839" s="66"/>
    </row>
    <row r="840" spans="1:12" x14ac:dyDescent="0.3">
      <c r="B840" s="66"/>
      <c r="C840" s="66"/>
      <c r="D840" s="66"/>
      <c r="E840" s="66"/>
      <c r="F840" s="66"/>
      <c r="G840" s="66"/>
      <c r="H840" s="66"/>
      <c r="I840" s="66"/>
      <c r="J840" s="67"/>
      <c r="K840" t="str">
        <f t="shared" si="13"/>
        <v/>
      </c>
      <c r="L840" s="66"/>
    </row>
  </sheetData>
  <autoFilter ref="A1:J1462" xr:uid="{00000000-0001-0000-0500-000000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7"/>
  <sheetViews>
    <sheetView topLeftCell="A64" workbookViewId="0">
      <selection activeCell="D85" sqref="D85"/>
    </sheetView>
  </sheetViews>
  <sheetFormatPr defaultRowHeight="14.4" x14ac:dyDescent="0.3"/>
  <cols>
    <col min="1" max="1" width="10.109375" bestFit="1" customWidth="1"/>
    <col min="2" max="2" width="7" bestFit="1" customWidth="1"/>
    <col min="3" max="3" width="33" bestFit="1" customWidth="1"/>
    <col min="4" max="4" width="26.33203125" bestFit="1" customWidth="1"/>
    <col min="5" max="5" width="36.109375" bestFit="1" customWidth="1"/>
    <col min="6" max="6" width="7.44140625" bestFit="1" customWidth="1"/>
    <col min="7" max="7" width="17.88671875" style="26" bestFit="1" customWidth="1"/>
    <col min="8" max="8" width="18.33203125" style="26" bestFit="1" customWidth="1"/>
    <col min="10" max="10" width="22.44140625" customWidth="1"/>
    <col min="11" max="11" width="17.5546875" style="46" customWidth="1"/>
  </cols>
  <sheetData>
    <row r="1" spans="1:11" x14ac:dyDescent="0.3">
      <c r="A1" s="53" t="s">
        <v>1</v>
      </c>
      <c r="B1" s="53" t="s">
        <v>51</v>
      </c>
      <c r="C1" s="53" t="s">
        <v>22</v>
      </c>
      <c r="D1" s="53" t="s">
        <v>23</v>
      </c>
      <c r="E1" s="53" t="s">
        <v>24</v>
      </c>
      <c r="F1" s="53" t="s">
        <v>52</v>
      </c>
      <c r="G1" s="54" t="s">
        <v>26</v>
      </c>
      <c r="H1" s="54" t="s">
        <v>27</v>
      </c>
      <c r="J1" s="44" t="s">
        <v>41</v>
      </c>
      <c r="K1" s="45" t="s">
        <v>42</v>
      </c>
    </row>
    <row r="2" spans="1:11" x14ac:dyDescent="0.3">
      <c r="A2" s="50" t="s">
        <v>116</v>
      </c>
      <c r="B2" s="50"/>
      <c r="C2" s="50" t="s">
        <v>47</v>
      </c>
      <c r="D2" s="50" t="s">
        <v>45</v>
      </c>
      <c r="E2" s="50" t="s">
        <v>97</v>
      </c>
      <c r="F2" s="50">
        <v>70</v>
      </c>
      <c r="G2" s="52">
        <v>27720</v>
      </c>
      <c r="H2" s="52">
        <v>27600</v>
      </c>
    </row>
    <row r="3" spans="1:11" x14ac:dyDescent="0.3">
      <c r="A3" s="50" t="s">
        <v>116</v>
      </c>
      <c r="B3" s="50"/>
      <c r="C3" s="50" t="s">
        <v>47</v>
      </c>
      <c r="D3" s="50" t="s">
        <v>45</v>
      </c>
      <c r="E3" s="50" t="s">
        <v>97</v>
      </c>
      <c r="F3" s="50">
        <v>70</v>
      </c>
      <c r="G3" s="52">
        <v>30320</v>
      </c>
      <c r="H3" s="52">
        <v>30200</v>
      </c>
    </row>
    <row r="4" spans="1:11" x14ac:dyDescent="0.3">
      <c r="A4" s="50" t="s">
        <v>116</v>
      </c>
      <c r="B4" s="50"/>
      <c r="C4" s="50" t="s">
        <v>47</v>
      </c>
      <c r="D4" s="50" t="s">
        <v>45</v>
      </c>
      <c r="E4" s="50" t="s">
        <v>97</v>
      </c>
      <c r="F4" s="50">
        <v>70</v>
      </c>
      <c r="G4" s="52">
        <v>29940</v>
      </c>
      <c r="H4" s="52">
        <v>30680</v>
      </c>
    </row>
    <row r="5" spans="1:11" x14ac:dyDescent="0.3">
      <c r="A5" s="50" t="s">
        <v>116</v>
      </c>
      <c r="B5" s="50" t="s">
        <v>117</v>
      </c>
      <c r="C5" s="50" t="s">
        <v>44</v>
      </c>
      <c r="D5" s="50" t="s">
        <v>105</v>
      </c>
      <c r="E5" s="50" t="s">
        <v>109</v>
      </c>
      <c r="F5" s="50">
        <v>70</v>
      </c>
      <c r="G5" s="52">
        <v>21980</v>
      </c>
      <c r="H5" s="52">
        <v>21620</v>
      </c>
    </row>
    <row r="6" spans="1:11" x14ac:dyDescent="0.3">
      <c r="A6" s="50" t="s">
        <v>116</v>
      </c>
      <c r="B6" s="50" t="s">
        <v>118</v>
      </c>
      <c r="C6" s="50" t="s">
        <v>44</v>
      </c>
      <c r="D6" s="50" t="s">
        <v>105</v>
      </c>
      <c r="E6" s="50" t="s">
        <v>109</v>
      </c>
      <c r="F6" s="50">
        <v>70</v>
      </c>
      <c r="G6" s="52">
        <v>26960</v>
      </c>
      <c r="H6" s="52">
        <v>26920</v>
      </c>
    </row>
    <row r="7" spans="1:11" x14ac:dyDescent="0.3">
      <c r="A7" s="50" t="s">
        <v>116</v>
      </c>
      <c r="B7" s="50" t="s">
        <v>112</v>
      </c>
      <c r="C7" s="50" t="s">
        <v>44</v>
      </c>
      <c r="D7" s="50" t="s">
        <v>105</v>
      </c>
      <c r="E7" s="50" t="s">
        <v>109</v>
      </c>
      <c r="F7" s="50">
        <v>70</v>
      </c>
      <c r="G7" s="52">
        <v>29180</v>
      </c>
      <c r="H7" s="52">
        <v>29120</v>
      </c>
    </row>
    <row r="8" spans="1:11" x14ac:dyDescent="0.3">
      <c r="A8" s="50" t="s">
        <v>116</v>
      </c>
      <c r="B8" s="50" t="s">
        <v>119</v>
      </c>
      <c r="C8" s="50" t="s">
        <v>44</v>
      </c>
      <c r="D8" s="50" t="s">
        <v>105</v>
      </c>
      <c r="E8" s="50" t="s">
        <v>111</v>
      </c>
      <c r="F8" s="50">
        <v>70</v>
      </c>
      <c r="G8" s="52">
        <v>24860</v>
      </c>
      <c r="H8" s="52">
        <v>24740</v>
      </c>
    </row>
    <row r="9" spans="1:11" x14ac:dyDescent="0.3">
      <c r="A9" s="50" t="s">
        <v>116</v>
      </c>
      <c r="B9" s="50" t="s">
        <v>120</v>
      </c>
      <c r="C9" s="50" t="s">
        <v>44</v>
      </c>
      <c r="D9" s="50" t="s">
        <v>105</v>
      </c>
      <c r="E9" s="50" t="s">
        <v>111</v>
      </c>
      <c r="F9" s="50">
        <v>70</v>
      </c>
      <c r="G9" s="52">
        <v>25220</v>
      </c>
      <c r="H9" s="52">
        <v>25220</v>
      </c>
    </row>
    <row r="10" spans="1:11" x14ac:dyDescent="0.3">
      <c r="A10" s="50" t="s">
        <v>116</v>
      </c>
      <c r="B10" s="50" t="s">
        <v>110</v>
      </c>
      <c r="C10" s="50" t="s">
        <v>44</v>
      </c>
      <c r="D10" s="50" t="s">
        <v>105</v>
      </c>
      <c r="E10" s="50" t="s">
        <v>121</v>
      </c>
      <c r="F10" s="50">
        <v>70</v>
      </c>
      <c r="G10" s="52">
        <v>21370</v>
      </c>
      <c r="H10" s="52">
        <v>21320</v>
      </c>
    </row>
    <row r="11" spans="1:11" x14ac:dyDescent="0.3">
      <c r="A11" s="50" t="s">
        <v>116</v>
      </c>
      <c r="B11" s="50" t="s">
        <v>122</v>
      </c>
      <c r="C11" s="50" t="s">
        <v>44</v>
      </c>
      <c r="D11" s="50" t="s">
        <v>105</v>
      </c>
      <c r="E11" s="50" t="s">
        <v>121</v>
      </c>
      <c r="F11" s="50">
        <v>70</v>
      </c>
      <c r="G11" s="52">
        <v>29060</v>
      </c>
      <c r="H11" s="52">
        <v>28820</v>
      </c>
    </row>
    <row r="12" spans="1:11" x14ac:dyDescent="0.3">
      <c r="A12" s="49" t="s">
        <v>139</v>
      </c>
      <c r="B12" s="68" t="s">
        <v>141</v>
      </c>
      <c r="C12" s="50" t="s">
        <v>130</v>
      </c>
      <c r="D12" s="50" t="s">
        <v>105</v>
      </c>
      <c r="E12" s="50" t="s">
        <v>131</v>
      </c>
      <c r="F12" s="50">
        <v>70</v>
      </c>
      <c r="G12" s="52">
        <v>25540</v>
      </c>
      <c r="H12" s="52">
        <v>25240</v>
      </c>
    </row>
    <row r="13" spans="1:11" x14ac:dyDescent="0.3">
      <c r="A13" s="49" t="s">
        <v>139</v>
      </c>
      <c r="B13" s="68" t="s">
        <v>142</v>
      </c>
      <c r="C13" s="50" t="s">
        <v>130</v>
      </c>
      <c r="D13" s="50" t="s">
        <v>105</v>
      </c>
      <c r="E13" s="50" t="s">
        <v>131</v>
      </c>
      <c r="F13" s="50">
        <v>70</v>
      </c>
      <c r="G13" s="52">
        <v>26420</v>
      </c>
      <c r="H13" s="52">
        <v>26120</v>
      </c>
    </row>
    <row r="14" spans="1:11" x14ac:dyDescent="0.3">
      <c r="A14" s="49" t="s">
        <v>139</v>
      </c>
      <c r="B14" s="68" t="s">
        <v>143</v>
      </c>
      <c r="C14" s="50" t="s">
        <v>130</v>
      </c>
      <c r="D14" s="50" t="s">
        <v>105</v>
      </c>
      <c r="E14" s="50" t="s">
        <v>132</v>
      </c>
      <c r="F14" s="50">
        <v>70</v>
      </c>
      <c r="G14" s="52">
        <v>29260</v>
      </c>
      <c r="H14" s="52">
        <v>29520</v>
      </c>
    </row>
    <row r="15" spans="1:11" x14ac:dyDescent="0.3">
      <c r="A15" s="49" t="s">
        <v>139</v>
      </c>
      <c r="B15" s="50"/>
      <c r="C15" s="50" t="s">
        <v>47</v>
      </c>
      <c r="D15" s="50" t="s">
        <v>45</v>
      </c>
      <c r="E15" s="50" t="s">
        <v>97</v>
      </c>
      <c r="F15" s="50">
        <v>70</v>
      </c>
      <c r="G15" s="52">
        <v>24200</v>
      </c>
      <c r="H15" s="52">
        <v>24320</v>
      </c>
    </row>
    <row r="16" spans="1:11" x14ac:dyDescent="0.3">
      <c r="A16" s="49" t="s">
        <v>139</v>
      </c>
      <c r="B16" s="50"/>
      <c r="C16" s="50" t="s">
        <v>47</v>
      </c>
      <c r="D16" s="50" t="s">
        <v>45</v>
      </c>
      <c r="E16" s="50" t="s">
        <v>97</v>
      </c>
      <c r="F16" s="50">
        <v>70</v>
      </c>
      <c r="G16" s="52">
        <v>26340</v>
      </c>
      <c r="H16" s="52">
        <v>26440</v>
      </c>
    </row>
    <row r="17" spans="1:8" x14ac:dyDescent="0.3">
      <c r="A17" s="49" t="s">
        <v>139</v>
      </c>
      <c r="B17" s="50"/>
      <c r="C17" s="50" t="s">
        <v>47</v>
      </c>
      <c r="D17" s="50" t="s">
        <v>45</v>
      </c>
      <c r="E17" s="50" t="s">
        <v>97</v>
      </c>
      <c r="F17" s="50">
        <v>70</v>
      </c>
      <c r="G17" s="52">
        <v>29340</v>
      </c>
      <c r="H17" s="52">
        <v>29340</v>
      </c>
    </row>
    <row r="18" spans="1:8" x14ac:dyDescent="0.3">
      <c r="A18" s="49" t="s">
        <v>139</v>
      </c>
      <c r="B18" s="68" t="s">
        <v>144</v>
      </c>
      <c r="C18" s="50" t="s">
        <v>133</v>
      </c>
      <c r="D18" s="50" t="s">
        <v>105</v>
      </c>
      <c r="E18" s="50" t="s">
        <v>134</v>
      </c>
      <c r="F18" s="50">
        <v>70</v>
      </c>
      <c r="G18" s="52">
        <v>28200</v>
      </c>
      <c r="H18" s="52">
        <v>28060</v>
      </c>
    </row>
    <row r="19" spans="1:8" x14ac:dyDescent="0.3">
      <c r="A19" s="50" t="s">
        <v>139</v>
      </c>
      <c r="B19" s="50"/>
      <c r="C19" s="50" t="s">
        <v>44</v>
      </c>
      <c r="D19" s="50" t="s">
        <v>45</v>
      </c>
      <c r="E19" s="50" t="s">
        <v>161</v>
      </c>
      <c r="F19" s="50">
        <v>70</v>
      </c>
      <c r="G19" s="52">
        <v>22240</v>
      </c>
      <c r="H19" s="52">
        <v>22200</v>
      </c>
    </row>
    <row r="20" spans="1:8" x14ac:dyDescent="0.3">
      <c r="A20" s="50" t="s">
        <v>139</v>
      </c>
      <c r="B20" s="50"/>
      <c r="C20" s="50" t="s">
        <v>44</v>
      </c>
      <c r="D20" s="50" t="s">
        <v>45</v>
      </c>
      <c r="E20" s="50" t="s">
        <v>109</v>
      </c>
      <c r="F20" s="50">
        <v>70</v>
      </c>
      <c r="G20" s="52">
        <v>26960</v>
      </c>
      <c r="H20" s="52">
        <v>26860</v>
      </c>
    </row>
    <row r="21" spans="1:8" x14ac:dyDescent="0.3">
      <c r="A21" s="50" t="s">
        <v>139</v>
      </c>
      <c r="B21" s="50"/>
      <c r="C21" s="50" t="s">
        <v>44</v>
      </c>
      <c r="D21" s="50" t="s">
        <v>45</v>
      </c>
      <c r="E21" s="50" t="s">
        <v>121</v>
      </c>
      <c r="F21" s="50">
        <v>70</v>
      </c>
      <c r="G21" s="52">
        <v>29280</v>
      </c>
      <c r="H21" s="52">
        <v>29240</v>
      </c>
    </row>
    <row r="22" spans="1:8" x14ac:dyDescent="0.3">
      <c r="A22" s="50" t="s">
        <v>140</v>
      </c>
      <c r="B22" s="50" t="s">
        <v>145</v>
      </c>
      <c r="C22" s="50" t="s">
        <v>146</v>
      </c>
      <c r="D22" s="50" t="s">
        <v>105</v>
      </c>
      <c r="E22" s="50" t="s">
        <v>147</v>
      </c>
      <c r="F22" s="50">
        <v>62</v>
      </c>
      <c r="G22" s="52">
        <v>20160</v>
      </c>
      <c r="H22" s="52">
        <v>19900</v>
      </c>
    </row>
    <row r="23" spans="1:8" x14ac:dyDescent="0.3">
      <c r="A23" s="50" t="s">
        <v>140</v>
      </c>
      <c r="B23" s="50" t="s">
        <v>148</v>
      </c>
      <c r="C23" s="50" t="s">
        <v>146</v>
      </c>
      <c r="D23" s="50" t="s">
        <v>105</v>
      </c>
      <c r="E23" s="50" t="s">
        <v>147</v>
      </c>
      <c r="F23" s="50">
        <v>62</v>
      </c>
      <c r="G23" s="52">
        <v>22200</v>
      </c>
      <c r="H23" s="52">
        <v>22100</v>
      </c>
    </row>
    <row r="24" spans="1:8" x14ac:dyDescent="0.3">
      <c r="A24" t="s">
        <v>140</v>
      </c>
      <c r="B24" t="s">
        <v>149</v>
      </c>
      <c r="C24" t="s">
        <v>47</v>
      </c>
      <c r="D24" t="s">
        <v>105</v>
      </c>
      <c r="E24" t="s">
        <v>97</v>
      </c>
      <c r="F24">
        <v>70</v>
      </c>
      <c r="G24" s="26">
        <v>26060</v>
      </c>
      <c r="H24" s="26">
        <v>25840</v>
      </c>
    </row>
    <row r="25" spans="1:8" x14ac:dyDescent="0.3">
      <c r="A25" t="s">
        <v>140</v>
      </c>
      <c r="C25" t="s">
        <v>47</v>
      </c>
      <c r="D25" t="s">
        <v>45</v>
      </c>
      <c r="E25" t="s">
        <v>97</v>
      </c>
      <c r="F25">
        <v>70</v>
      </c>
      <c r="G25" s="26">
        <v>27380</v>
      </c>
      <c r="H25" s="26">
        <v>28200</v>
      </c>
    </row>
    <row r="26" spans="1:8" x14ac:dyDescent="0.3">
      <c r="A26" t="s">
        <v>140</v>
      </c>
      <c r="C26" t="s">
        <v>47</v>
      </c>
      <c r="D26" t="s">
        <v>45</v>
      </c>
      <c r="E26" t="s">
        <v>97</v>
      </c>
      <c r="F26">
        <v>70</v>
      </c>
      <c r="G26" s="26">
        <v>28800</v>
      </c>
      <c r="H26" s="26">
        <v>28860</v>
      </c>
    </row>
    <row r="27" spans="1:8" x14ac:dyDescent="0.3">
      <c r="A27" t="s">
        <v>140</v>
      </c>
      <c r="B27" t="s">
        <v>150</v>
      </c>
      <c r="C27" t="s">
        <v>133</v>
      </c>
      <c r="D27" t="s">
        <v>105</v>
      </c>
      <c r="E27" t="s">
        <v>134</v>
      </c>
      <c r="F27">
        <v>70</v>
      </c>
      <c r="G27" s="26">
        <v>23720</v>
      </c>
      <c r="H27" s="26">
        <v>23660</v>
      </c>
    </row>
    <row r="28" spans="1:8" x14ac:dyDescent="0.3">
      <c r="A28" t="s">
        <v>140</v>
      </c>
      <c r="B28" t="s">
        <v>151</v>
      </c>
      <c r="C28" t="s">
        <v>133</v>
      </c>
      <c r="D28" t="s">
        <v>105</v>
      </c>
      <c r="E28" t="s">
        <v>134</v>
      </c>
      <c r="F28">
        <v>70</v>
      </c>
      <c r="G28" s="26">
        <v>23920</v>
      </c>
      <c r="H28" s="26">
        <v>23740</v>
      </c>
    </row>
    <row r="29" spans="1:8" x14ac:dyDescent="0.3">
      <c r="A29" t="s">
        <v>140</v>
      </c>
      <c r="C29" t="s">
        <v>44</v>
      </c>
      <c r="D29" t="s">
        <v>45</v>
      </c>
      <c r="E29" t="s">
        <v>121</v>
      </c>
      <c r="F29">
        <v>70</v>
      </c>
      <c r="G29" s="26">
        <v>24620</v>
      </c>
      <c r="H29" s="26">
        <v>24520</v>
      </c>
    </row>
    <row r="30" spans="1:8" x14ac:dyDescent="0.3">
      <c r="A30" t="s">
        <v>140</v>
      </c>
      <c r="B30" t="s">
        <v>152</v>
      </c>
      <c r="C30" t="s">
        <v>44</v>
      </c>
      <c r="D30" t="s">
        <v>105</v>
      </c>
      <c r="E30" t="s">
        <v>121</v>
      </c>
      <c r="F30">
        <v>70</v>
      </c>
      <c r="G30" s="26">
        <v>26680</v>
      </c>
      <c r="H30" s="26">
        <v>26220</v>
      </c>
    </row>
    <row r="31" spans="1:8" x14ac:dyDescent="0.3">
      <c r="A31" t="s">
        <v>157</v>
      </c>
      <c r="B31" t="s">
        <v>158</v>
      </c>
      <c r="C31" t="s">
        <v>146</v>
      </c>
      <c r="D31" t="s">
        <v>105</v>
      </c>
      <c r="E31" t="s">
        <v>147</v>
      </c>
      <c r="F31">
        <v>62</v>
      </c>
      <c r="G31" s="26">
        <v>17920</v>
      </c>
      <c r="H31" s="26">
        <v>17920</v>
      </c>
    </row>
    <row r="32" spans="1:8" x14ac:dyDescent="0.3">
      <c r="A32" t="s">
        <v>157</v>
      </c>
      <c r="B32" t="s">
        <v>159</v>
      </c>
      <c r="C32" t="s">
        <v>146</v>
      </c>
      <c r="D32" t="s">
        <v>105</v>
      </c>
      <c r="E32" t="s">
        <v>147</v>
      </c>
      <c r="F32">
        <v>62</v>
      </c>
      <c r="G32" s="26">
        <v>22600</v>
      </c>
      <c r="H32" s="26">
        <v>22340</v>
      </c>
    </row>
    <row r="33" spans="1:8" x14ac:dyDescent="0.3">
      <c r="A33" s="48" t="s">
        <v>157</v>
      </c>
      <c r="B33" s="70" t="s">
        <v>160</v>
      </c>
      <c r="C33" t="s">
        <v>44</v>
      </c>
      <c r="D33" t="s">
        <v>105</v>
      </c>
      <c r="E33" t="s">
        <v>161</v>
      </c>
      <c r="F33">
        <v>70</v>
      </c>
      <c r="G33" s="26">
        <v>20420</v>
      </c>
      <c r="H33" s="26">
        <v>20420</v>
      </c>
    </row>
    <row r="34" spans="1:8" x14ac:dyDescent="0.3">
      <c r="A34" t="s">
        <v>157</v>
      </c>
      <c r="B34" t="s">
        <v>162</v>
      </c>
      <c r="C34" t="s">
        <v>44</v>
      </c>
      <c r="D34" t="s">
        <v>105</v>
      </c>
      <c r="E34" t="s">
        <v>161</v>
      </c>
      <c r="F34">
        <v>70</v>
      </c>
      <c r="G34" s="26">
        <v>23020</v>
      </c>
      <c r="H34" s="26">
        <v>23460</v>
      </c>
    </row>
    <row r="35" spans="1:8" x14ac:dyDescent="0.3">
      <c r="A35" t="s">
        <v>157</v>
      </c>
      <c r="B35" t="s">
        <v>163</v>
      </c>
      <c r="C35" t="s">
        <v>44</v>
      </c>
      <c r="D35" t="s">
        <v>105</v>
      </c>
      <c r="E35" t="s">
        <v>111</v>
      </c>
      <c r="F35">
        <v>70</v>
      </c>
      <c r="G35" s="26">
        <v>22140</v>
      </c>
      <c r="H35" s="26">
        <v>22100</v>
      </c>
    </row>
    <row r="36" spans="1:8" x14ac:dyDescent="0.3">
      <c r="A36" t="s">
        <v>177</v>
      </c>
      <c r="B36" t="s">
        <v>178</v>
      </c>
      <c r="C36" t="s">
        <v>146</v>
      </c>
      <c r="D36" t="s">
        <v>105</v>
      </c>
      <c r="E36" t="s">
        <v>164</v>
      </c>
      <c r="F36">
        <v>62</v>
      </c>
      <c r="G36" s="26">
        <v>26080</v>
      </c>
      <c r="H36" s="26">
        <v>25920</v>
      </c>
    </row>
    <row r="37" spans="1:8" x14ac:dyDescent="0.3">
      <c r="A37" t="s">
        <v>172</v>
      </c>
      <c r="B37" t="s">
        <v>173</v>
      </c>
      <c r="C37" t="s">
        <v>146</v>
      </c>
      <c r="D37" t="s">
        <v>105</v>
      </c>
      <c r="E37" t="s">
        <v>164</v>
      </c>
      <c r="F37">
        <v>62</v>
      </c>
      <c r="G37" s="26">
        <v>20320</v>
      </c>
      <c r="H37" s="26">
        <v>20300</v>
      </c>
    </row>
    <row r="38" spans="1:8" x14ac:dyDescent="0.3">
      <c r="A38" t="s">
        <v>172</v>
      </c>
      <c r="B38" t="s">
        <v>174</v>
      </c>
      <c r="C38" t="s">
        <v>146</v>
      </c>
      <c r="D38" t="s">
        <v>105</v>
      </c>
      <c r="E38" t="s">
        <v>164</v>
      </c>
      <c r="F38">
        <v>62</v>
      </c>
      <c r="G38" s="26">
        <v>25260</v>
      </c>
      <c r="H38" s="26">
        <v>25160</v>
      </c>
    </row>
    <row r="39" spans="1:8" x14ac:dyDescent="0.3">
      <c r="A39" t="s">
        <v>172</v>
      </c>
      <c r="C39" t="s">
        <v>146</v>
      </c>
      <c r="D39" t="s">
        <v>105</v>
      </c>
      <c r="E39" t="s">
        <v>147</v>
      </c>
      <c r="F39">
        <v>62</v>
      </c>
      <c r="G39" s="26">
        <v>19240</v>
      </c>
      <c r="H39" s="26">
        <v>19260</v>
      </c>
    </row>
    <row r="40" spans="1:8" x14ac:dyDescent="0.3">
      <c r="A40" t="s">
        <v>172</v>
      </c>
      <c r="C40" t="s">
        <v>44</v>
      </c>
      <c r="D40" t="s">
        <v>45</v>
      </c>
      <c r="E40" t="s">
        <v>111</v>
      </c>
      <c r="F40">
        <v>70</v>
      </c>
      <c r="G40" s="26">
        <v>19800</v>
      </c>
      <c r="H40" s="26">
        <v>19800</v>
      </c>
    </row>
    <row r="41" spans="1:8" x14ac:dyDescent="0.3">
      <c r="A41" t="s">
        <v>172</v>
      </c>
      <c r="B41" t="s">
        <v>142</v>
      </c>
      <c r="C41" t="s">
        <v>44</v>
      </c>
      <c r="D41" t="s">
        <v>105</v>
      </c>
      <c r="E41" t="s">
        <v>111</v>
      </c>
      <c r="F41">
        <v>70</v>
      </c>
      <c r="G41" s="26">
        <v>23280</v>
      </c>
      <c r="H41" s="26">
        <v>23120</v>
      </c>
    </row>
    <row r="42" spans="1:8" x14ac:dyDescent="0.3">
      <c r="A42" t="s">
        <v>179</v>
      </c>
      <c r="B42" t="s">
        <v>180</v>
      </c>
      <c r="C42" t="s">
        <v>47</v>
      </c>
      <c r="D42" t="s">
        <v>105</v>
      </c>
      <c r="E42" t="s">
        <v>97</v>
      </c>
      <c r="F42">
        <v>70</v>
      </c>
      <c r="G42" s="26">
        <v>24660</v>
      </c>
      <c r="H42" s="26">
        <v>24520</v>
      </c>
    </row>
    <row r="43" spans="1:8" x14ac:dyDescent="0.3">
      <c r="A43" t="s">
        <v>179</v>
      </c>
      <c r="B43" t="s">
        <v>181</v>
      </c>
      <c r="C43" t="s">
        <v>44</v>
      </c>
      <c r="D43" t="s">
        <v>105</v>
      </c>
      <c r="E43" t="s">
        <v>111</v>
      </c>
      <c r="F43">
        <v>70</v>
      </c>
      <c r="G43" s="26">
        <v>21200</v>
      </c>
      <c r="H43" s="26">
        <v>21500</v>
      </c>
    </row>
    <row r="44" spans="1:8" x14ac:dyDescent="0.3">
      <c r="A44" t="s">
        <v>179</v>
      </c>
      <c r="B44" t="s">
        <v>182</v>
      </c>
      <c r="C44" t="s">
        <v>44</v>
      </c>
      <c r="D44" t="s">
        <v>105</v>
      </c>
      <c r="E44" t="s">
        <v>121</v>
      </c>
      <c r="F44">
        <v>70</v>
      </c>
      <c r="G44" s="26">
        <v>25300</v>
      </c>
      <c r="H44" s="26">
        <v>25160</v>
      </c>
    </row>
    <row r="45" spans="1:8" x14ac:dyDescent="0.3">
      <c r="A45" t="s">
        <v>179</v>
      </c>
      <c r="B45" t="s">
        <v>183</v>
      </c>
      <c r="C45" t="s">
        <v>44</v>
      </c>
      <c r="D45" t="s">
        <v>105</v>
      </c>
      <c r="E45" t="s">
        <v>121</v>
      </c>
      <c r="F45">
        <v>70</v>
      </c>
      <c r="G45" s="26">
        <v>25380</v>
      </c>
      <c r="H45" s="26">
        <v>25400</v>
      </c>
    </row>
    <row r="46" spans="1:8" x14ac:dyDescent="0.3">
      <c r="A46" t="s">
        <v>179</v>
      </c>
      <c r="B46" t="s">
        <v>184</v>
      </c>
      <c r="C46" t="s">
        <v>44</v>
      </c>
      <c r="D46" t="s">
        <v>105</v>
      </c>
      <c r="E46" t="s">
        <v>109</v>
      </c>
      <c r="F46">
        <v>70</v>
      </c>
      <c r="G46" s="26">
        <v>26480</v>
      </c>
      <c r="H46" s="26">
        <v>26780</v>
      </c>
    </row>
    <row r="47" spans="1:8" x14ac:dyDescent="0.3">
      <c r="A47" t="s">
        <v>191</v>
      </c>
      <c r="B47" t="s">
        <v>196</v>
      </c>
      <c r="C47" t="s">
        <v>130</v>
      </c>
      <c r="D47" t="s">
        <v>105</v>
      </c>
      <c r="E47" t="s">
        <v>131</v>
      </c>
      <c r="F47">
        <v>70</v>
      </c>
      <c r="G47" s="26">
        <v>21640</v>
      </c>
      <c r="H47" s="26">
        <v>21420</v>
      </c>
    </row>
    <row r="48" spans="1:8" x14ac:dyDescent="0.3">
      <c r="A48" t="s">
        <v>191</v>
      </c>
      <c r="B48" t="s">
        <v>197</v>
      </c>
      <c r="C48" t="s">
        <v>130</v>
      </c>
      <c r="D48" t="s">
        <v>105</v>
      </c>
      <c r="E48" t="s">
        <v>131</v>
      </c>
      <c r="F48">
        <v>70</v>
      </c>
      <c r="G48" s="26">
        <v>22960</v>
      </c>
      <c r="H48" s="26">
        <v>22760</v>
      </c>
    </row>
    <row r="49" spans="1:8" x14ac:dyDescent="0.3">
      <c r="A49" t="s">
        <v>191</v>
      </c>
      <c r="B49" t="s">
        <v>198</v>
      </c>
      <c r="C49" t="s">
        <v>146</v>
      </c>
      <c r="D49" t="s">
        <v>105</v>
      </c>
      <c r="E49" t="s">
        <v>164</v>
      </c>
      <c r="F49">
        <v>62</v>
      </c>
      <c r="G49" s="26">
        <v>22720</v>
      </c>
      <c r="H49" s="26">
        <v>22920</v>
      </c>
    </row>
    <row r="50" spans="1:8" x14ac:dyDescent="0.3">
      <c r="A50" t="s">
        <v>191</v>
      </c>
      <c r="B50" t="s">
        <v>199</v>
      </c>
      <c r="C50" t="s">
        <v>146</v>
      </c>
      <c r="D50" t="s">
        <v>105</v>
      </c>
      <c r="E50" t="s">
        <v>147</v>
      </c>
      <c r="F50">
        <v>62</v>
      </c>
      <c r="G50" s="26">
        <v>20340</v>
      </c>
      <c r="H50" s="26">
        <v>20280</v>
      </c>
    </row>
    <row r="51" spans="1:8" x14ac:dyDescent="0.3">
      <c r="A51" t="s">
        <v>191</v>
      </c>
      <c r="B51" t="s">
        <v>200</v>
      </c>
      <c r="C51" t="s">
        <v>146</v>
      </c>
      <c r="D51" t="s">
        <v>105</v>
      </c>
      <c r="E51" t="s">
        <v>147</v>
      </c>
      <c r="F51">
        <v>62</v>
      </c>
      <c r="G51" s="26">
        <v>20900</v>
      </c>
      <c r="H51" s="26">
        <v>20900</v>
      </c>
    </row>
    <row r="52" spans="1:8" x14ac:dyDescent="0.3">
      <c r="A52" t="s">
        <v>191</v>
      </c>
      <c r="B52" t="s">
        <v>201</v>
      </c>
      <c r="C52" t="s">
        <v>44</v>
      </c>
      <c r="D52" t="s">
        <v>105</v>
      </c>
      <c r="E52" t="s">
        <v>121</v>
      </c>
      <c r="F52">
        <v>70</v>
      </c>
      <c r="G52" s="26">
        <v>20160</v>
      </c>
      <c r="H52" s="26">
        <v>20080</v>
      </c>
    </row>
    <row r="53" spans="1:8" x14ac:dyDescent="0.3">
      <c r="A53" t="s">
        <v>191</v>
      </c>
      <c r="B53" t="s">
        <v>202</v>
      </c>
      <c r="C53" t="s">
        <v>44</v>
      </c>
      <c r="D53" t="s">
        <v>105</v>
      </c>
      <c r="E53" t="s">
        <v>109</v>
      </c>
      <c r="F53">
        <v>70</v>
      </c>
      <c r="G53" s="26">
        <v>21340</v>
      </c>
      <c r="H53" s="26">
        <v>21760</v>
      </c>
    </row>
    <row r="54" spans="1:8" x14ac:dyDescent="0.3">
      <c r="A54" t="s">
        <v>192</v>
      </c>
      <c r="C54" t="s">
        <v>44</v>
      </c>
      <c r="D54" t="s">
        <v>105</v>
      </c>
      <c r="E54" t="s">
        <v>111</v>
      </c>
      <c r="F54">
        <v>70</v>
      </c>
      <c r="G54" s="26">
        <v>22500</v>
      </c>
      <c r="H54" s="26">
        <v>22540</v>
      </c>
    </row>
    <row r="55" spans="1:8" x14ac:dyDescent="0.3">
      <c r="A55" t="s">
        <v>192</v>
      </c>
      <c r="B55" t="s">
        <v>203</v>
      </c>
      <c r="C55" t="s">
        <v>44</v>
      </c>
      <c r="D55" t="s">
        <v>105</v>
      </c>
      <c r="E55" t="s">
        <v>109</v>
      </c>
      <c r="F55">
        <v>70</v>
      </c>
      <c r="G55" s="26">
        <v>21700</v>
      </c>
      <c r="H55" s="26">
        <v>21760</v>
      </c>
    </row>
    <row r="56" spans="1:8" x14ac:dyDescent="0.3">
      <c r="A56" t="s">
        <v>192</v>
      </c>
      <c r="B56" t="s">
        <v>201</v>
      </c>
      <c r="C56" t="s">
        <v>44</v>
      </c>
      <c r="D56" t="s">
        <v>105</v>
      </c>
      <c r="E56" t="s">
        <v>109</v>
      </c>
      <c r="F56">
        <v>70</v>
      </c>
      <c r="G56" s="26">
        <v>31820</v>
      </c>
      <c r="H56" s="26">
        <v>31720</v>
      </c>
    </row>
    <row r="57" spans="1:8" x14ac:dyDescent="0.3">
      <c r="A57" t="s">
        <v>193</v>
      </c>
      <c r="B57" t="s">
        <v>204</v>
      </c>
      <c r="C57" t="s">
        <v>130</v>
      </c>
      <c r="D57" t="s">
        <v>105</v>
      </c>
      <c r="E57" t="s">
        <v>132</v>
      </c>
      <c r="F57">
        <v>70</v>
      </c>
      <c r="G57" s="26">
        <v>21280</v>
      </c>
      <c r="H57" s="26">
        <v>21160</v>
      </c>
    </row>
    <row r="58" spans="1:8" x14ac:dyDescent="0.3">
      <c r="A58" t="s">
        <v>193</v>
      </c>
      <c r="C58" t="s">
        <v>44</v>
      </c>
      <c r="D58" t="s">
        <v>45</v>
      </c>
      <c r="E58" t="s">
        <v>121</v>
      </c>
      <c r="F58">
        <v>70</v>
      </c>
      <c r="G58" s="26">
        <v>23280</v>
      </c>
      <c r="H58" s="26">
        <v>22900</v>
      </c>
    </row>
    <row r="59" spans="1:8" x14ac:dyDescent="0.3">
      <c r="A59" t="s">
        <v>193</v>
      </c>
      <c r="B59" t="s">
        <v>205</v>
      </c>
      <c r="C59" t="s">
        <v>44</v>
      </c>
      <c r="D59" t="s">
        <v>105</v>
      </c>
      <c r="E59" t="s">
        <v>109</v>
      </c>
      <c r="F59">
        <v>70</v>
      </c>
      <c r="G59" s="26">
        <v>20760</v>
      </c>
      <c r="H59" s="26">
        <v>20900</v>
      </c>
    </row>
    <row r="60" spans="1:8" x14ac:dyDescent="0.3">
      <c r="A60" t="s">
        <v>193</v>
      </c>
      <c r="B60" t="s">
        <v>206</v>
      </c>
      <c r="C60" t="s">
        <v>44</v>
      </c>
      <c r="D60" t="s">
        <v>105</v>
      </c>
      <c r="E60" t="s">
        <v>109</v>
      </c>
      <c r="F60">
        <v>70</v>
      </c>
      <c r="G60" s="26">
        <v>22500</v>
      </c>
      <c r="H60" s="26">
        <v>22180</v>
      </c>
    </row>
    <row r="61" spans="1:8" x14ac:dyDescent="0.3">
      <c r="A61" t="s">
        <v>193</v>
      </c>
      <c r="B61" t="s">
        <v>207</v>
      </c>
      <c r="C61" t="s">
        <v>44</v>
      </c>
      <c r="D61" t="s">
        <v>105</v>
      </c>
      <c r="E61" t="s">
        <v>109</v>
      </c>
      <c r="F61">
        <v>70</v>
      </c>
      <c r="G61" s="26">
        <v>23140</v>
      </c>
      <c r="H61" s="26">
        <v>22760</v>
      </c>
    </row>
    <row r="62" spans="1:8" x14ac:dyDescent="0.3">
      <c r="A62" t="s">
        <v>193</v>
      </c>
      <c r="B62" t="s">
        <v>208</v>
      </c>
      <c r="C62" t="s">
        <v>44</v>
      </c>
      <c r="D62" t="s">
        <v>105</v>
      </c>
      <c r="E62" t="s">
        <v>111</v>
      </c>
      <c r="F62">
        <v>70</v>
      </c>
      <c r="G62" s="26">
        <v>23020</v>
      </c>
      <c r="H62" s="26">
        <v>24420</v>
      </c>
    </row>
    <row r="63" spans="1:8" x14ac:dyDescent="0.3">
      <c r="A63" t="s">
        <v>194</v>
      </c>
      <c r="B63" t="s">
        <v>209</v>
      </c>
      <c r="C63" t="s">
        <v>130</v>
      </c>
      <c r="D63" t="s">
        <v>105</v>
      </c>
      <c r="E63" t="s">
        <v>210</v>
      </c>
      <c r="F63">
        <v>70</v>
      </c>
      <c r="G63" s="26">
        <v>21420</v>
      </c>
      <c r="H63" s="26">
        <v>21320</v>
      </c>
    </row>
    <row r="64" spans="1:8" x14ac:dyDescent="0.3">
      <c r="A64" t="s">
        <v>194</v>
      </c>
      <c r="B64" t="s">
        <v>211</v>
      </c>
      <c r="C64" t="s">
        <v>130</v>
      </c>
      <c r="D64" t="s">
        <v>105</v>
      </c>
      <c r="E64" t="s">
        <v>210</v>
      </c>
      <c r="F64">
        <v>70</v>
      </c>
      <c r="G64" s="26">
        <v>21820</v>
      </c>
      <c r="H64" s="26">
        <v>21880</v>
      </c>
    </row>
    <row r="65" spans="1:8" x14ac:dyDescent="0.3">
      <c r="A65" t="s">
        <v>194</v>
      </c>
      <c r="B65" t="s">
        <v>212</v>
      </c>
      <c r="C65" t="s">
        <v>130</v>
      </c>
      <c r="D65" t="s">
        <v>105</v>
      </c>
      <c r="E65" t="s">
        <v>210</v>
      </c>
      <c r="F65">
        <v>70</v>
      </c>
      <c r="G65" s="26">
        <v>24740</v>
      </c>
      <c r="H65" s="26">
        <v>24780</v>
      </c>
    </row>
    <row r="66" spans="1:8" x14ac:dyDescent="0.3">
      <c r="A66" t="s">
        <v>194</v>
      </c>
      <c r="B66" t="s">
        <v>213</v>
      </c>
      <c r="C66" t="s">
        <v>130</v>
      </c>
      <c r="D66" t="s">
        <v>105</v>
      </c>
      <c r="E66" t="s">
        <v>214</v>
      </c>
      <c r="F66">
        <v>70</v>
      </c>
      <c r="G66" s="26">
        <v>20340</v>
      </c>
      <c r="H66" s="26">
        <v>20340</v>
      </c>
    </row>
    <row r="67" spans="1:8" x14ac:dyDescent="0.3">
      <c r="A67" t="s">
        <v>195</v>
      </c>
      <c r="B67" t="s">
        <v>215</v>
      </c>
      <c r="C67" t="s">
        <v>130</v>
      </c>
      <c r="D67" t="s">
        <v>105</v>
      </c>
      <c r="E67" t="s">
        <v>214</v>
      </c>
      <c r="F67">
        <v>70</v>
      </c>
      <c r="G67" s="26">
        <v>25220</v>
      </c>
      <c r="H67" s="26">
        <v>25120</v>
      </c>
    </row>
    <row r="68" spans="1:8" x14ac:dyDescent="0.3">
      <c r="A68" t="s">
        <v>195</v>
      </c>
      <c r="B68" t="s">
        <v>216</v>
      </c>
      <c r="C68" t="s">
        <v>133</v>
      </c>
      <c r="D68" t="s">
        <v>105</v>
      </c>
      <c r="E68" t="s">
        <v>134</v>
      </c>
      <c r="F68">
        <v>70</v>
      </c>
      <c r="G68" s="26">
        <v>23180</v>
      </c>
      <c r="H68" s="26">
        <v>23180</v>
      </c>
    </row>
    <row r="69" spans="1:8" x14ac:dyDescent="0.3">
      <c r="A69" t="s">
        <v>195</v>
      </c>
      <c r="B69" t="s">
        <v>142</v>
      </c>
      <c r="C69" t="s">
        <v>133</v>
      </c>
      <c r="D69" t="s">
        <v>105</v>
      </c>
      <c r="E69" t="s">
        <v>134</v>
      </c>
      <c r="F69">
        <v>70</v>
      </c>
      <c r="G69" s="26">
        <v>25260</v>
      </c>
      <c r="H69" s="26">
        <v>25160</v>
      </c>
    </row>
    <row r="70" spans="1:8" x14ac:dyDescent="0.3">
      <c r="A70" t="s">
        <v>195</v>
      </c>
      <c r="B70" t="s">
        <v>217</v>
      </c>
      <c r="C70" t="s">
        <v>44</v>
      </c>
      <c r="D70" t="s">
        <v>45</v>
      </c>
      <c r="E70" t="s">
        <v>109</v>
      </c>
      <c r="F70">
        <v>70</v>
      </c>
      <c r="G70" s="26">
        <v>21320</v>
      </c>
      <c r="H70" s="26">
        <v>21680</v>
      </c>
    </row>
    <row r="71" spans="1:8" x14ac:dyDescent="0.3">
      <c r="A71" t="s">
        <v>195</v>
      </c>
      <c r="B71" t="s">
        <v>184</v>
      </c>
      <c r="C71" t="s">
        <v>44</v>
      </c>
      <c r="D71" t="s">
        <v>105</v>
      </c>
      <c r="E71" t="s">
        <v>109</v>
      </c>
      <c r="F71">
        <v>70</v>
      </c>
      <c r="G71" s="26">
        <v>25450</v>
      </c>
      <c r="H71" s="26">
        <v>25500</v>
      </c>
    </row>
    <row r="72" spans="1:8" x14ac:dyDescent="0.3">
      <c r="A72" t="s">
        <v>219</v>
      </c>
      <c r="B72" t="s">
        <v>142</v>
      </c>
      <c r="C72" t="s">
        <v>130</v>
      </c>
      <c r="D72" t="s">
        <v>105</v>
      </c>
      <c r="E72" t="s">
        <v>214</v>
      </c>
      <c r="F72">
        <v>70</v>
      </c>
      <c r="G72" s="26">
        <v>23720</v>
      </c>
      <c r="H72" s="26">
        <v>23700</v>
      </c>
    </row>
    <row r="73" spans="1:8" x14ac:dyDescent="0.3">
      <c r="A73" t="s">
        <v>219</v>
      </c>
      <c r="B73" t="s">
        <v>220</v>
      </c>
      <c r="C73" t="s">
        <v>130</v>
      </c>
      <c r="D73" t="s">
        <v>105</v>
      </c>
      <c r="E73" t="s">
        <v>214</v>
      </c>
      <c r="F73">
        <v>70</v>
      </c>
      <c r="G73" s="26">
        <v>27740</v>
      </c>
      <c r="H73" s="26">
        <v>27660</v>
      </c>
    </row>
    <row r="74" spans="1:8" x14ac:dyDescent="0.3">
      <c r="A74" t="s">
        <v>219</v>
      </c>
      <c r="B74" t="s">
        <v>221</v>
      </c>
      <c r="C74" t="s">
        <v>222</v>
      </c>
      <c r="D74" t="s">
        <v>105</v>
      </c>
      <c r="E74" t="s">
        <v>223</v>
      </c>
      <c r="F74">
        <v>72</v>
      </c>
      <c r="G74" s="26">
        <v>24900</v>
      </c>
      <c r="H74" s="26">
        <v>24980</v>
      </c>
    </row>
    <row r="75" spans="1:8" x14ac:dyDescent="0.3">
      <c r="A75" s="48">
        <v>45426</v>
      </c>
      <c r="B75" s="70">
        <v>0.72083333333333333</v>
      </c>
      <c r="C75" t="s">
        <v>130</v>
      </c>
      <c r="D75" t="s">
        <v>105</v>
      </c>
      <c r="E75" t="s">
        <v>214</v>
      </c>
      <c r="F75">
        <v>70</v>
      </c>
      <c r="G75" s="26">
        <v>24560</v>
      </c>
      <c r="H75" s="26">
        <v>24460</v>
      </c>
    </row>
    <row r="76" spans="1:8" x14ac:dyDescent="0.3">
      <c r="A76" s="48">
        <v>45426</v>
      </c>
      <c r="B76" s="70">
        <v>0.95416666666666661</v>
      </c>
      <c r="C76" t="s">
        <v>130</v>
      </c>
      <c r="D76" t="s">
        <v>105</v>
      </c>
      <c r="E76" t="s">
        <v>214</v>
      </c>
      <c r="F76">
        <v>70</v>
      </c>
      <c r="G76" s="26">
        <v>26240</v>
      </c>
      <c r="H76" s="26">
        <v>26200</v>
      </c>
    </row>
    <row r="77" spans="1:8" x14ac:dyDescent="0.3">
      <c r="A77" s="48">
        <v>45426</v>
      </c>
      <c r="B77" s="70">
        <v>0.2638888888888889</v>
      </c>
      <c r="C77" t="s">
        <v>44</v>
      </c>
      <c r="D77" t="s">
        <v>105</v>
      </c>
      <c r="E77" t="s">
        <v>121</v>
      </c>
      <c r="F77">
        <v>70</v>
      </c>
      <c r="G77" s="26">
        <v>26140</v>
      </c>
      <c r="H77" s="26">
        <v>26240</v>
      </c>
    </row>
  </sheetData>
  <autoFilter ref="A1:H121" xr:uid="{00000000-0001-0000-0600-000000000000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13" workbookViewId="0"/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5486-9CC6-4FC8-AE9F-EDEE821CFB73}">
  <dimension ref="A1:B15"/>
  <sheetViews>
    <sheetView tabSelected="1" workbookViewId="0">
      <selection activeCell="G8" sqref="G8"/>
    </sheetView>
  </sheetViews>
  <sheetFormatPr defaultRowHeight="14.4" x14ac:dyDescent="0.3"/>
  <cols>
    <col min="1" max="1" width="42.6640625" bestFit="1" customWidth="1"/>
    <col min="2" max="2" width="10.109375" bestFit="1" customWidth="1"/>
  </cols>
  <sheetData>
    <row r="1" spans="1:2" x14ac:dyDescent="0.3">
      <c r="A1" t="str">
        <f ca="1">"Парнас перегруз "&amp;TEXT($B$1,"ДД.ММ.ГГГГ")</f>
        <v>Парнас перегруз 14.05.2024</v>
      </c>
      <c r="B1" s="48">
        <f ca="1">TODAY()-1</f>
        <v>45426</v>
      </c>
    </row>
    <row r="3" spans="1:2" x14ac:dyDescent="0.3">
      <c r="A3" t="str">
        <f ca="1">"Ввоз - "&amp;TEXT((SUMIF(Ввоз!$A:$A,$B$1,Ввоз!$H:$H))/1000,"0,00")</f>
        <v>Ввоз - 188,96</v>
      </c>
    </row>
    <row r="4" spans="1:2" x14ac:dyDescent="0.3">
      <c r="A4" t="str">
        <f ca="1">"Вывоз - "&amp;TEXT((SUMIF(Вывоз!$A:$A,$B$1,Вывоз!$G:$G))/1000,"0,00")</f>
        <v>Вывоз - 76,94</v>
      </c>
    </row>
    <row r="6" spans="1:2" x14ac:dyDescent="0.3">
      <c r="A6" t="str">
        <f ca="1">"Кол-во рейсов ввоз - "&amp;COUNTIF(Ввоз!$A:$A,'Общие данные'!$B$1)</f>
        <v>Кол-во рейсов ввоз - 80</v>
      </c>
    </row>
    <row r="7" spans="1:2" x14ac:dyDescent="0.3">
      <c r="A7" t="str">
        <f ca="1">"Кол-во рейсов вывоз - "&amp;COUNTIF(Вывоз!$A:$A,'Общие данные'!$B$1)</f>
        <v>Кол-во рейсов вывоз - 3</v>
      </c>
    </row>
    <row r="9" spans="1:2" x14ac:dyDescent="0.3">
      <c r="A9" t="str">
        <f>"Среднесуточный ввоз - "&amp;ROUND('Сводная Ввоз'!$F$1,2)</f>
        <v>Среднесуточный ввоз - 132,43</v>
      </c>
    </row>
    <row r="10" spans="1:2" x14ac:dyDescent="0.3">
      <c r="A10" t="str">
        <f>"Среднесуточный вывоз - "&amp;ROUND('Сводная Вывоз'!F1,2)</f>
        <v>Среднесуточный вывоз - 130,87</v>
      </c>
    </row>
    <row r="12" spans="1:2" x14ac:dyDescent="0.3">
      <c r="A12" t="str">
        <f>"Среднесуточное кол-во рейсов (ввоз) - "&amp;'Сводная Ввоз'!F2</f>
        <v>Среднесуточное кол-во рейсов (ввоз) - 60</v>
      </c>
    </row>
    <row r="13" spans="1:2" x14ac:dyDescent="0.3">
      <c r="A13" t="str">
        <f>"Среднесуточное кол-во рейсов (вывоз) - "&amp;'Сводная Вывоз'!F2</f>
        <v>Среднесуточное кол-во рейсов (вывоз) - 5</v>
      </c>
    </row>
    <row r="15" spans="1:2" x14ac:dyDescent="0.3">
      <c r="A15" t="str">
        <f ca="1">"Предварительный остаток - "&amp;ROUND(VLOOKUP(B1,Парнас!A4:K34,11),2)</f>
        <v>Предварительный остаток - 121,94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Парнас</vt:lpstr>
      <vt:lpstr>Сводная Ввоз</vt:lpstr>
      <vt:lpstr>Сводная Вывоз</vt:lpstr>
      <vt:lpstr>Кол-во рейсов ввоз</vt:lpstr>
      <vt:lpstr>Кол-во рейсов вывоз</vt:lpstr>
      <vt:lpstr>Ввоз</vt:lpstr>
      <vt:lpstr>Вывоз</vt:lpstr>
      <vt:lpstr>Графики</vt:lpstr>
      <vt:lpstr>Общие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2024-05-15T08:55:32Z</dcterms:modified>
</cp:coreProperties>
</file>