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Z:\ECE15\3. Sem\PED_Raul\"/>
    </mc:Choice>
  </mc:AlternateContent>
  <bookViews>
    <workbookView xWindow="0" yWindow="0" windowWidth="28155" windowHeight="805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1" l="1"/>
  <c r="N58" i="1"/>
  <c r="N59" i="1"/>
  <c r="N60" i="1"/>
  <c r="N61" i="1"/>
  <c r="N62" i="1"/>
  <c r="N63" i="1"/>
  <c r="N64" i="1"/>
  <c r="N65" i="1"/>
  <c r="N56" i="1"/>
  <c r="M57" i="1"/>
  <c r="M58" i="1"/>
  <c r="M59" i="1"/>
  <c r="M60" i="1"/>
  <c r="M61" i="1"/>
  <c r="M62" i="1"/>
  <c r="M63" i="1"/>
  <c r="M64" i="1"/>
  <c r="M65" i="1"/>
  <c r="M56" i="1"/>
  <c r="L57" i="1"/>
  <c r="L58" i="1"/>
  <c r="L59" i="1"/>
  <c r="L60" i="1"/>
  <c r="L61" i="1"/>
  <c r="L62" i="1"/>
  <c r="L63" i="1"/>
  <c r="L64" i="1"/>
  <c r="L65" i="1"/>
  <c r="L56" i="1"/>
  <c r="K57" i="1"/>
  <c r="K58" i="1"/>
  <c r="K59" i="1"/>
  <c r="K60" i="1"/>
  <c r="K61" i="1"/>
  <c r="K62" i="1"/>
  <c r="K63" i="1"/>
  <c r="K64" i="1"/>
  <c r="K65" i="1"/>
  <c r="K56" i="1"/>
  <c r="J57" i="1"/>
  <c r="J58" i="1"/>
  <c r="J59" i="1"/>
  <c r="J60" i="1"/>
  <c r="J61" i="1"/>
  <c r="J62" i="1"/>
  <c r="J63" i="1"/>
  <c r="J64" i="1"/>
  <c r="J65" i="1"/>
  <c r="J56" i="1"/>
  <c r="I57" i="1"/>
  <c r="I58" i="1"/>
  <c r="I59" i="1"/>
  <c r="I60" i="1"/>
  <c r="I61" i="1"/>
  <c r="I62" i="1"/>
  <c r="I63" i="1"/>
  <c r="I64" i="1"/>
  <c r="I65" i="1"/>
  <c r="I56" i="1"/>
  <c r="G57" i="1"/>
  <c r="G58" i="1"/>
  <c r="G59" i="1"/>
  <c r="G60" i="1"/>
  <c r="G61" i="1"/>
  <c r="G62" i="1"/>
  <c r="G63" i="1"/>
  <c r="G64" i="1"/>
  <c r="G65" i="1"/>
  <c r="G56" i="1"/>
  <c r="F57" i="1"/>
  <c r="F58" i="1"/>
  <c r="F59" i="1"/>
  <c r="F60" i="1"/>
  <c r="F61" i="1"/>
  <c r="F62" i="1"/>
  <c r="F63" i="1"/>
  <c r="F64" i="1"/>
  <c r="F65" i="1"/>
  <c r="F56" i="1"/>
  <c r="E57" i="1"/>
  <c r="E58" i="1"/>
  <c r="E59" i="1"/>
  <c r="E60" i="1"/>
  <c r="E61" i="1"/>
  <c r="E62" i="1"/>
  <c r="E63" i="1"/>
  <c r="E64" i="1"/>
  <c r="E65" i="1"/>
  <c r="E56" i="1"/>
  <c r="D56" i="1" l="1"/>
  <c r="C62" i="1" l="1"/>
  <c r="D57" i="1"/>
  <c r="D58" i="1"/>
  <c r="D59" i="1"/>
  <c r="D60" i="1"/>
  <c r="D61" i="1"/>
  <c r="D62" i="1"/>
  <c r="D63" i="1"/>
  <c r="D64" i="1"/>
  <c r="D65" i="1"/>
  <c r="H60" i="1"/>
  <c r="H56" i="1"/>
  <c r="H57" i="1"/>
  <c r="C57" i="1" s="1"/>
  <c r="H58" i="1"/>
  <c r="C58" i="1" s="1"/>
  <c r="H59" i="1"/>
  <c r="C59" i="1" s="1"/>
  <c r="H61" i="1"/>
  <c r="C61" i="1" s="1"/>
  <c r="H62" i="1"/>
  <c r="H63" i="1"/>
  <c r="C63" i="1" s="1"/>
  <c r="H64" i="1"/>
  <c r="H65" i="1"/>
  <c r="C65" i="1" s="1"/>
  <c r="C64" i="1" l="1"/>
  <c r="C60" i="1"/>
  <c r="C56" i="1"/>
</calcChain>
</file>

<file path=xl/sharedStrings.xml><?xml version="1.0" encoding="utf-8"?>
<sst xmlns="http://schemas.openxmlformats.org/spreadsheetml/2006/main" count="132" uniqueCount="79">
  <si>
    <t>Bild Oszi</t>
  </si>
  <si>
    <t>6V</t>
  </si>
  <si>
    <t>Load</t>
  </si>
  <si>
    <t>100mA</t>
  </si>
  <si>
    <t>200mA</t>
  </si>
  <si>
    <t>500mA</t>
  </si>
  <si>
    <t>300mA</t>
  </si>
  <si>
    <t>400mA</t>
  </si>
  <si>
    <t>600mA</t>
  </si>
  <si>
    <t>700mA</t>
  </si>
  <si>
    <t>800mA</t>
  </si>
  <si>
    <t>900mA</t>
  </si>
  <si>
    <t>1000mA</t>
  </si>
  <si>
    <t>24V</t>
  </si>
  <si>
    <t>IVM in V</t>
  </si>
  <si>
    <t>ICM in mA</t>
  </si>
  <si>
    <t>OVM in V</t>
  </si>
  <si>
    <t>OCM in mA</t>
  </si>
  <si>
    <t>scope4</t>
  </si>
  <si>
    <t>scope5</t>
  </si>
  <si>
    <t>scope6</t>
  </si>
  <si>
    <t>scope9</t>
  </si>
  <si>
    <t>scope10</t>
  </si>
  <si>
    <t>scope13</t>
  </si>
  <si>
    <t>Periode µs</t>
  </si>
  <si>
    <t>scope14</t>
  </si>
  <si>
    <t>scope15</t>
  </si>
  <si>
    <t>very schöän!!!!</t>
  </si>
  <si>
    <t>scope16</t>
  </si>
  <si>
    <t>scope17</t>
  </si>
  <si>
    <t>scope18</t>
  </si>
  <si>
    <t>scope19</t>
  </si>
  <si>
    <t>scope20</t>
  </si>
  <si>
    <t>scope21</t>
  </si>
  <si>
    <t>scope22</t>
  </si>
  <si>
    <t>scope23</t>
  </si>
  <si>
    <t>scope 24</t>
  </si>
  <si>
    <t>ptp Current Coil</t>
  </si>
  <si>
    <t>40,75mV</t>
  </si>
  <si>
    <t>44mV</t>
  </si>
  <si>
    <t>6,52V</t>
  </si>
  <si>
    <t>48mV</t>
  </si>
  <si>
    <t>43mV</t>
  </si>
  <si>
    <t>117,5mV</t>
  </si>
  <si>
    <t>Ab hier doppeltrigger weil comparator überläuft</t>
  </si>
  <si>
    <t>232,5mV</t>
  </si>
  <si>
    <t>88,25mV</t>
  </si>
  <si>
    <t>bei 250kHz</t>
  </si>
  <si>
    <t>bei 500kHz</t>
  </si>
  <si>
    <t>Ton ns</t>
  </si>
  <si>
    <t>Periode ns</t>
  </si>
  <si>
    <t>47,5mV</t>
  </si>
  <si>
    <t>scope27</t>
  </si>
  <si>
    <t>20mV</t>
  </si>
  <si>
    <t>X</t>
  </si>
  <si>
    <t>103,5mV</t>
  </si>
  <si>
    <t>T_on µs</t>
  </si>
  <si>
    <t>ntheo</t>
  </si>
  <si>
    <t>nexp</t>
  </si>
  <si>
    <t>Pmos,c</t>
  </si>
  <si>
    <t>Pmos,sw</t>
  </si>
  <si>
    <t>Pmos,g</t>
  </si>
  <si>
    <t>Psns</t>
  </si>
  <si>
    <t>Pdiode</t>
  </si>
  <si>
    <t>Pl,w</t>
  </si>
  <si>
    <t>Pl,c</t>
  </si>
  <si>
    <t>Pcin</t>
  </si>
  <si>
    <t>Pcout</t>
  </si>
  <si>
    <t>Pic</t>
  </si>
  <si>
    <t>ESR cin=5mohm</t>
  </si>
  <si>
    <t>ESR cout=25mohm</t>
  </si>
  <si>
    <t>cin=4,7 mikro</t>
  </si>
  <si>
    <t>cout=220mikro</t>
  </si>
  <si>
    <t>ipp</t>
  </si>
  <si>
    <t>1.Messung</t>
  </si>
  <si>
    <t>2.Messung</t>
  </si>
  <si>
    <t>3.Messung</t>
  </si>
  <si>
    <t>4.Messung</t>
  </si>
  <si>
    <t>alphapp inductor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</si>
</sst>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65" zoomScaleNormal="100" workbookViewId="0">
      <selection activeCell="F73" sqref="F73"/>
    </sheetView>
  </sheetViews>
  <sheetFormatPr baseColWidth="10" defaultRowHeight="15" x14ac:dyDescent="0.25"/>
  <cols>
    <col min="4" max="4" width="21.7109375" customWidth="1"/>
    <col min="5" max="5" width="12" bestFit="1" customWidth="1"/>
    <col min="7" max="7" width="12" bestFit="1" customWidth="1"/>
    <col min="9" max="9" width="10.42578125" customWidth="1"/>
    <col min="10" max="10" width="18.42578125" customWidth="1"/>
    <col min="11" max="12" width="12" bestFit="1" customWidth="1"/>
  </cols>
  <sheetData>
    <row r="1" spans="1:13" x14ac:dyDescent="0.25">
      <c r="A1" t="s">
        <v>47</v>
      </c>
    </row>
    <row r="2" spans="1:13" x14ac:dyDescent="0.25">
      <c r="A2" t="s">
        <v>40</v>
      </c>
    </row>
    <row r="3" spans="1:13" x14ac:dyDescent="0.25">
      <c r="B3" t="s">
        <v>2</v>
      </c>
      <c r="C3" t="s">
        <v>14</v>
      </c>
      <c r="D3" t="s">
        <v>15</v>
      </c>
      <c r="E3" t="s">
        <v>16</v>
      </c>
      <c r="F3" t="s">
        <v>17</v>
      </c>
      <c r="H3" t="s">
        <v>24</v>
      </c>
      <c r="I3" t="s">
        <v>56</v>
      </c>
      <c r="J3" t="s">
        <v>37</v>
      </c>
      <c r="M3" t="s">
        <v>0</v>
      </c>
    </row>
    <row r="4" spans="1:13" x14ac:dyDescent="0.25">
      <c r="A4" t="s">
        <v>1</v>
      </c>
      <c r="B4" t="s">
        <v>3</v>
      </c>
      <c r="C4">
        <v>6.5250000000000004</v>
      </c>
      <c r="D4">
        <v>58</v>
      </c>
      <c r="E4">
        <v>3.3338999999999999</v>
      </c>
      <c r="F4">
        <v>100</v>
      </c>
      <c r="H4">
        <v>4.3479999999999999</v>
      </c>
      <c r="I4">
        <v>2.581</v>
      </c>
      <c r="J4" t="s">
        <v>38</v>
      </c>
    </row>
    <row r="5" spans="1:13" x14ac:dyDescent="0.25">
      <c r="B5" t="s">
        <v>4</v>
      </c>
      <c r="C5">
        <v>6.2779999999999996</v>
      </c>
      <c r="D5">
        <v>119.2</v>
      </c>
      <c r="E5">
        <v>3.3342999999999998</v>
      </c>
      <c r="F5">
        <v>199</v>
      </c>
      <c r="H5">
        <v>4.3479999999999999</v>
      </c>
      <c r="I5">
        <v>2.4550000000000001</v>
      </c>
      <c r="M5" t="s">
        <v>34</v>
      </c>
    </row>
    <row r="6" spans="1:13" x14ac:dyDescent="0.25">
      <c r="B6" t="s">
        <v>6</v>
      </c>
      <c r="C6">
        <v>6.17</v>
      </c>
      <c r="D6">
        <v>179.4</v>
      </c>
      <c r="E6">
        <v>3.3340000000000001</v>
      </c>
      <c r="F6">
        <v>298</v>
      </c>
      <c r="H6">
        <v>4.3479999999999999</v>
      </c>
      <c r="I6">
        <v>2.5339999999999998</v>
      </c>
      <c r="M6" t="s">
        <v>33</v>
      </c>
    </row>
    <row r="7" spans="1:13" x14ac:dyDescent="0.25">
      <c r="B7" t="s">
        <v>7</v>
      </c>
      <c r="C7">
        <v>6.11</v>
      </c>
      <c r="D7">
        <v>240.3</v>
      </c>
      <c r="E7">
        <v>3.3338000000000001</v>
      </c>
      <c r="F7">
        <v>397</v>
      </c>
      <c r="H7">
        <v>4.3479999999999999</v>
      </c>
      <c r="I7">
        <v>2.5703999999999998</v>
      </c>
      <c r="M7" t="s">
        <v>30</v>
      </c>
    </row>
    <row r="8" spans="1:13" x14ac:dyDescent="0.25">
      <c r="B8" t="s">
        <v>5</v>
      </c>
      <c r="C8">
        <v>6.0019999999999998</v>
      </c>
      <c r="D8">
        <v>304.60000000000002</v>
      </c>
      <c r="E8">
        <v>3.3336999999999999</v>
      </c>
      <c r="F8">
        <v>493</v>
      </c>
      <c r="H8">
        <v>4.3479999999999999</v>
      </c>
      <c r="I8">
        <v>2.6048</v>
      </c>
      <c r="M8" t="s">
        <v>29</v>
      </c>
    </row>
    <row r="9" spans="1:13" x14ac:dyDescent="0.25">
      <c r="B9" t="s">
        <v>8</v>
      </c>
      <c r="C9">
        <v>6.5060000000000002</v>
      </c>
      <c r="D9">
        <v>337</v>
      </c>
      <c r="E9">
        <v>3.3334000000000001</v>
      </c>
      <c r="F9">
        <v>586</v>
      </c>
      <c r="H9">
        <v>4.3479999999999999</v>
      </c>
      <c r="I9">
        <v>2.5</v>
      </c>
      <c r="M9" t="s">
        <v>25</v>
      </c>
    </row>
    <row r="10" spans="1:13" x14ac:dyDescent="0.25">
      <c r="B10" t="s">
        <v>9</v>
      </c>
      <c r="C10">
        <v>6.5030000000000001</v>
      </c>
      <c r="D10">
        <v>392</v>
      </c>
      <c r="E10">
        <v>3.3338000000000001</v>
      </c>
      <c r="F10">
        <v>678</v>
      </c>
      <c r="H10">
        <v>4.3479999999999999</v>
      </c>
      <c r="I10">
        <v>2.4687000000000001</v>
      </c>
      <c r="J10" t="s">
        <v>42</v>
      </c>
      <c r="M10" t="s">
        <v>23</v>
      </c>
    </row>
    <row r="11" spans="1:13" x14ac:dyDescent="0.25">
      <c r="B11" t="s">
        <v>10</v>
      </c>
      <c r="C11">
        <v>6.4989999999999997</v>
      </c>
      <c r="D11">
        <v>446</v>
      </c>
      <c r="E11">
        <v>3.3334999999999999</v>
      </c>
      <c r="F11">
        <v>770</v>
      </c>
      <c r="H11">
        <v>4.3479999999999999</v>
      </c>
      <c r="I11">
        <v>2.4780000000000002</v>
      </c>
      <c r="J11" t="s">
        <v>41</v>
      </c>
      <c r="M11" t="s">
        <v>21</v>
      </c>
    </row>
    <row r="12" spans="1:13" x14ac:dyDescent="0.25">
      <c r="B12" t="s">
        <v>11</v>
      </c>
      <c r="C12">
        <v>6.4960000000000004</v>
      </c>
      <c r="D12">
        <v>501</v>
      </c>
      <c r="E12">
        <v>3.3329</v>
      </c>
      <c r="F12">
        <v>858</v>
      </c>
      <c r="H12">
        <v>4.3479999999999999</v>
      </c>
      <c r="I12">
        <v>2.4830000000000001</v>
      </c>
      <c r="J12" t="s">
        <v>39</v>
      </c>
    </row>
    <row r="13" spans="1:13" x14ac:dyDescent="0.25">
      <c r="B13" t="s">
        <v>12</v>
      </c>
      <c r="C13">
        <v>6.4930000000000003</v>
      </c>
      <c r="D13">
        <v>555</v>
      </c>
      <c r="E13">
        <v>3.3332000000000002</v>
      </c>
      <c r="F13">
        <v>943</v>
      </c>
      <c r="H13">
        <v>4.3479999999999999</v>
      </c>
      <c r="I13">
        <v>2.516</v>
      </c>
      <c r="J13" t="s">
        <v>39</v>
      </c>
      <c r="M13" t="s">
        <v>18</v>
      </c>
    </row>
    <row r="14" spans="1:13" x14ac:dyDescent="0.25">
      <c r="A14">
        <v>24.32</v>
      </c>
    </row>
    <row r="15" spans="1:13" x14ac:dyDescent="0.25">
      <c r="A15" t="s">
        <v>13</v>
      </c>
      <c r="B15" t="s">
        <v>3</v>
      </c>
      <c r="C15">
        <v>24.27</v>
      </c>
      <c r="D15">
        <v>18.2</v>
      </c>
      <c r="E15">
        <v>3.3418000000000001</v>
      </c>
      <c r="F15">
        <v>100</v>
      </c>
      <c r="H15">
        <v>4.3479999999999999</v>
      </c>
      <c r="I15">
        <v>0.91600000000000004</v>
      </c>
      <c r="J15">
        <v>81.25</v>
      </c>
      <c r="M15" t="s">
        <v>36</v>
      </c>
    </row>
    <row r="16" spans="1:13" x14ac:dyDescent="0.25">
      <c r="B16" t="s">
        <v>4</v>
      </c>
      <c r="C16">
        <v>24.23</v>
      </c>
      <c r="D16">
        <v>36.799999999999997</v>
      </c>
      <c r="E16">
        <v>3.3449</v>
      </c>
      <c r="F16">
        <v>200</v>
      </c>
      <c r="H16">
        <v>4.3479999999999999</v>
      </c>
      <c r="I16">
        <v>0.94359999999999999</v>
      </c>
      <c r="M16" t="s">
        <v>35</v>
      </c>
    </row>
    <row r="17" spans="1:14" x14ac:dyDescent="0.25">
      <c r="B17" t="s">
        <v>6</v>
      </c>
      <c r="C17">
        <v>24.2</v>
      </c>
      <c r="D17">
        <v>54.8</v>
      </c>
      <c r="E17">
        <v>3.3494999999999999</v>
      </c>
      <c r="F17">
        <v>300</v>
      </c>
      <c r="H17">
        <v>4.3479999999999999</v>
      </c>
      <c r="I17">
        <v>0.876</v>
      </c>
      <c r="J17" t="s">
        <v>46</v>
      </c>
      <c r="M17" t="s">
        <v>32</v>
      </c>
    </row>
    <row r="18" spans="1:14" x14ac:dyDescent="0.25">
      <c r="B18" t="s">
        <v>7</v>
      </c>
      <c r="C18">
        <v>24.17</v>
      </c>
      <c r="D18">
        <v>72.459999999999994</v>
      </c>
      <c r="E18">
        <v>3.3345199999999999</v>
      </c>
      <c r="F18">
        <v>398</v>
      </c>
      <c r="H18">
        <v>4.3479999999999999</v>
      </c>
      <c r="I18">
        <v>1.0089999999999999</v>
      </c>
      <c r="M18" t="s">
        <v>31</v>
      </c>
    </row>
    <row r="19" spans="1:14" x14ac:dyDescent="0.25">
      <c r="B19" t="s">
        <v>5</v>
      </c>
      <c r="C19">
        <v>24.15</v>
      </c>
      <c r="D19">
        <v>89.77</v>
      </c>
      <c r="E19">
        <v>3.3409</v>
      </c>
      <c r="F19">
        <v>494</v>
      </c>
      <c r="H19">
        <v>4.3479999999999999</v>
      </c>
      <c r="I19">
        <v>1.1352</v>
      </c>
      <c r="M19" t="s">
        <v>28</v>
      </c>
    </row>
    <row r="20" spans="1:14" x14ac:dyDescent="0.25">
      <c r="B20" t="s">
        <v>8</v>
      </c>
      <c r="C20">
        <v>23.97</v>
      </c>
      <c r="D20">
        <v>106.85</v>
      </c>
      <c r="E20">
        <v>3.3371</v>
      </c>
      <c r="F20">
        <v>590</v>
      </c>
      <c r="H20">
        <v>4.3479999999999999</v>
      </c>
      <c r="I20">
        <v>1.246</v>
      </c>
      <c r="K20" t="s">
        <v>27</v>
      </c>
      <c r="M20" t="s">
        <v>26</v>
      </c>
    </row>
    <row r="21" spans="1:14" x14ac:dyDescent="0.25">
      <c r="B21" t="s">
        <v>9</v>
      </c>
      <c r="C21">
        <v>24.3</v>
      </c>
      <c r="D21">
        <v>121</v>
      </c>
      <c r="E21">
        <v>3.3346</v>
      </c>
      <c r="F21">
        <v>678</v>
      </c>
      <c r="H21">
        <v>4.3479999999999999</v>
      </c>
      <c r="J21" t="s">
        <v>43</v>
      </c>
      <c r="N21" t="s">
        <v>44</v>
      </c>
    </row>
    <row r="22" spans="1:14" x14ac:dyDescent="0.25">
      <c r="B22" t="s">
        <v>10</v>
      </c>
      <c r="C22">
        <v>24.03</v>
      </c>
      <c r="D22">
        <v>138.80000000000001</v>
      </c>
      <c r="E22">
        <v>3.3355999999999999</v>
      </c>
      <c r="F22">
        <v>777</v>
      </c>
      <c r="H22">
        <v>4.3479999999999999</v>
      </c>
      <c r="J22" t="s">
        <v>45</v>
      </c>
      <c r="M22" t="s">
        <v>22</v>
      </c>
    </row>
    <row r="23" spans="1:14" x14ac:dyDescent="0.25">
      <c r="B23" t="s">
        <v>11</v>
      </c>
      <c r="C23">
        <v>23.93</v>
      </c>
      <c r="D23">
        <v>158.80000000000001</v>
      </c>
      <c r="E23">
        <v>3.3342000000000001</v>
      </c>
      <c r="F23">
        <v>869</v>
      </c>
      <c r="H23">
        <v>4.3479999999999999</v>
      </c>
      <c r="M23" t="s">
        <v>20</v>
      </c>
    </row>
    <row r="24" spans="1:14" x14ac:dyDescent="0.25">
      <c r="B24" t="s">
        <v>12</v>
      </c>
      <c r="C24">
        <v>24</v>
      </c>
      <c r="D24">
        <v>164.9</v>
      </c>
      <c r="E24">
        <v>3.3388</v>
      </c>
      <c r="F24">
        <v>961</v>
      </c>
      <c r="H24">
        <v>4.3479999999999999</v>
      </c>
      <c r="M24" t="s">
        <v>19</v>
      </c>
    </row>
    <row r="27" spans="1:14" x14ac:dyDescent="0.25">
      <c r="A27" t="s">
        <v>48</v>
      </c>
    </row>
    <row r="29" spans="1:14" x14ac:dyDescent="0.25">
      <c r="B29" t="s">
        <v>2</v>
      </c>
      <c r="C29" t="s">
        <v>14</v>
      </c>
      <c r="D29" t="s">
        <v>15</v>
      </c>
      <c r="E29" t="s">
        <v>16</v>
      </c>
      <c r="F29" t="s">
        <v>17</v>
      </c>
      <c r="G29" t="s">
        <v>0</v>
      </c>
      <c r="H29" t="s">
        <v>50</v>
      </c>
      <c r="I29" t="s">
        <v>49</v>
      </c>
      <c r="J29" t="s">
        <v>37</v>
      </c>
    </row>
    <row r="30" spans="1:14" x14ac:dyDescent="0.25">
      <c r="A30" t="s">
        <v>1</v>
      </c>
      <c r="B30" t="s">
        <v>3</v>
      </c>
      <c r="C30">
        <v>6.5250000000000004</v>
      </c>
      <c r="D30">
        <v>58</v>
      </c>
      <c r="E30">
        <v>3.3344999999999998</v>
      </c>
      <c r="F30">
        <v>99</v>
      </c>
      <c r="H30">
        <v>2076</v>
      </c>
      <c r="I30">
        <v>1080</v>
      </c>
      <c r="J30" t="s">
        <v>53</v>
      </c>
    </row>
    <row r="31" spans="1:14" x14ac:dyDescent="0.25">
      <c r="B31" t="s">
        <v>4</v>
      </c>
      <c r="C31">
        <v>6.5209999999999999</v>
      </c>
      <c r="D31">
        <v>113</v>
      </c>
      <c r="E31">
        <v>3.3338999999999999</v>
      </c>
      <c r="F31">
        <v>199</v>
      </c>
      <c r="H31">
        <v>2076</v>
      </c>
    </row>
    <row r="32" spans="1:14" x14ac:dyDescent="0.25">
      <c r="B32" t="s">
        <v>6</v>
      </c>
      <c r="C32">
        <v>6.5179999999999998</v>
      </c>
      <c r="D32">
        <v>168</v>
      </c>
      <c r="E32">
        <v>3.3336000000000001</v>
      </c>
      <c r="F32">
        <v>298</v>
      </c>
      <c r="H32">
        <v>2076</v>
      </c>
    </row>
    <row r="33" spans="1:10" x14ac:dyDescent="0.25">
      <c r="B33" t="s">
        <v>7</v>
      </c>
      <c r="C33">
        <v>6.5129999999999999</v>
      </c>
      <c r="D33">
        <v>224</v>
      </c>
      <c r="E33">
        <v>3.3330000000000002</v>
      </c>
      <c r="F33">
        <v>396</v>
      </c>
      <c r="H33">
        <v>2076</v>
      </c>
      <c r="I33">
        <v>1180</v>
      </c>
      <c r="J33">
        <v>28</v>
      </c>
    </row>
    <row r="34" spans="1:10" x14ac:dyDescent="0.25">
      <c r="B34" t="s">
        <v>5</v>
      </c>
      <c r="C34">
        <v>6.51</v>
      </c>
      <c r="D34">
        <v>279</v>
      </c>
      <c r="E34">
        <v>3.3328000000000002</v>
      </c>
      <c r="F34">
        <v>492</v>
      </c>
      <c r="H34">
        <v>2076</v>
      </c>
      <c r="I34">
        <v>1153</v>
      </c>
      <c r="J34">
        <v>29.25</v>
      </c>
    </row>
    <row r="35" spans="1:10" x14ac:dyDescent="0.25">
      <c r="B35" t="s">
        <v>8</v>
      </c>
      <c r="C35">
        <v>6.5069999999999997</v>
      </c>
      <c r="D35">
        <v>335</v>
      </c>
      <c r="E35">
        <v>3.3327</v>
      </c>
      <c r="F35">
        <v>588</v>
      </c>
      <c r="H35">
        <v>2076</v>
      </c>
      <c r="I35">
        <v>1171</v>
      </c>
      <c r="J35">
        <v>48</v>
      </c>
    </row>
    <row r="36" spans="1:10" x14ac:dyDescent="0.25">
      <c r="B36" t="s">
        <v>9</v>
      </c>
      <c r="C36">
        <v>6.5030000000000001</v>
      </c>
      <c r="D36">
        <v>392</v>
      </c>
      <c r="E36">
        <v>3.3321999999999998</v>
      </c>
      <c r="F36">
        <v>681</v>
      </c>
      <c r="H36">
        <v>2076</v>
      </c>
    </row>
    <row r="37" spans="1:10" x14ac:dyDescent="0.25">
      <c r="B37" t="s">
        <v>10</v>
      </c>
      <c r="C37">
        <v>6.4989999999999997</v>
      </c>
      <c r="D37">
        <v>448</v>
      </c>
      <c r="E37">
        <v>3.3317999999999999</v>
      </c>
      <c r="F37">
        <v>774</v>
      </c>
      <c r="H37">
        <v>2076</v>
      </c>
    </row>
    <row r="38" spans="1:10" x14ac:dyDescent="0.25">
      <c r="B38" t="s">
        <v>11</v>
      </c>
      <c r="C38">
        <v>6.4950000000000001</v>
      </c>
      <c r="D38">
        <v>503</v>
      </c>
      <c r="E38">
        <v>3.3313999999999999</v>
      </c>
      <c r="F38">
        <v>864</v>
      </c>
      <c r="H38">
        <v>2076</v>
      </c>
      <c r="I38">
        <v>1171</v>
      </c>
      <c r="J38" t="s">
        <v>51</v>
      </c>
    </row>
    <row r="39" spans="1:10" x14ac:dyDescent="0.25">
      <c r="B39" t="s">
        <v>12</v>
      </c>
      <c r="C39">
        <v>6.492</v>
      </c>
      <c r="D39">
        <v>559</v>
      </c>
      <c r="E39">
        <v>3.3311999999999999</v>
      </c>
      <c r="F39">
        <v>953</v>
      </c>
      <c r="H39">
        <v>2076</v>
      </c>
      <c r="I39">
        <v>1196</v>
      </c>
      <c r="J39">
        <v>53.25</v>
      </c>
    </row>
    <row r="40" spans="1:10" x14ac:dyDescent="0.25">
      <c r="A40">
        <v>24.32</v>
      </c>
      <c r="H40">
        <v>4132</v>
      </c>
    </row>
    <row r="41" spans="1:10" x14ac:dyDescent="0.25">
      <c r="A41" t="s">
        <v>13</v>
      </c>
      <c r="B41" t="s">
        <v>3</v>
      </c>
      <c r="C41">
        <v>24.3</v>
      </c>
      <c r="D41">
        <v>18</v>
      </c>
      <c r="E41">
        <v>3.3460999999999999</v>
      </c>
      <c r="F41">
        <v>100</v>
      </c>
      <c r="H41">
        <v>4132</v>
      </c>
      <c r="I41" t="s">
        <v>54</v>
      </c>
      <c r="J41" t="s">
        <v>54</v>
      </c>
    </row>
    <row r="42" spans="1:10" x14ac:dyDescent="0.25">
      <c r="B42" t="s">
        <v>4</v>
      </c>
      <c r="C42">
        <v>24.3</v>
      </c>
      <c r="D42">
        <v>36</v>
      </c>
      <c r="E42">
        <v>3.3500999999999999</v>
      </c>
      <c r="F42">
        <v>200</v>
      </c>
      <c r="H42">
        <v>4132</v>
      </c>
      <c r="I42">
        <v>780</v>
      </c>
      <c r="J42" t="s">
        <v>55</v>
      </c>
    </row>
    <row r="43" spans="1:10" x14ac:dyDescent="0.25">
      <c r="B43" t="s">
        <v>6</v>
      </c>
      <c r="C43">
        <v>24.3</v>
      </c>
      <c r="D43">
        <v>54</v>
      </c>
      <c r="E43">
        <v>3.3589000000000002</v>
      </c>
      <c r="F43">
        <v>300</v>
      </c>
      <c r="H43">
        <v>4132</v>
      </c>
    </row>
    <row r="44" spans="1:10" x14ac:dyDescent="0.25">
      <c r="B44" t="s">
        <v>7</v>
      </c>
      <c r="C44">
        <v>24.3</v>
      </c>
      <c r="D44">
        <v>71</v>
      </c>
      <c r="E44">
        <v>3.3458999999999999</v>
      </c>
      <c r="F44">
        <v>397</v>
      </c>
      <c r="H44">
        <v>4132</v>
      </c>
      <c r="I44">
        <v>900</v>
      </c>
      <c r="J44">
        <v>76.5</v>
      </c>
    </row>
    <row r="45" spans="1:10" x14ac:dyDescent="0.25">
      <c r="B45" t="s">
        <v>5</v>
      </c>
      <c r="C45">
        <v>24.3</v>
      </c>
      <c r="D45">
        <v>88</v>
      </c>
      <c r="E45">
        <v>3.34</v>
      </c>
      <c r="F45">
        <v>493</v>
      </c>
      <c r="H45">
        <v>4132</v>
      </c>
      <c r="I45">
        <v>1000</v>
      </c>
      <c r="J45">
        <v>87.75</v>
      </c>
    </row>
    <row r="46" spans="1:10" x14ac:dyDescent="0.25">
      <c r="B46" t="s">
        <v>8</v>
      </c>
      <c r="C46">
        <v>24.3</v>
      </c>
      <c r="D46">
        <v>103</v>
      </c>
      <c r="E46">
        <v>3.3416999999999999</v>
      </c>
      <c r="F46">
        <v>590</v>
      </c>
      <c r="H46">
        <v>4132</v>
      </c>
      <c r="I46">
        <v>986</v>
      </c>
      <c r="J46">
        <v>94</v>
      </c>
    </row>
    <row r="47" spans="1:10" x14ac:dyDescent="0.25">
      <c r="B47" t="s">
        <v>9</v>
      </c>
      <c r="C47">
        <v>24.3</v>
      </c>
      <c r="D47">
        <v>118</v>
      </c>
      <c r="E47">
        <v>3.3370000000000002</v>
      </c>
      <c r="F47">
        <v>682</v>
      </c>
      <c r="H47">
        <v>4132</v>
      </c>
    </row>
    <row r="48" spans="1:10" x14ac:dyDescent="0.25">
      <c r="B48" t="s">
        <v>10</v>
      </c>
      <c r="C48">
        <v>24.3</v>
      </c>
      <c r="D48">
        <v>133</v>
      </c>
      <c r="E48">
        <v>3.3388</v>
      </c>
      <c r="F48">
        <v>776</v>
      </c>
      <c r="G48" t="s">
        <v>52</v>
      </c>
      <c r="H48">
        <v>4132</v>
      </c>
      <c r="J48">
        <v>135</v>
      </c>
    </row>
    <row r="49" spans="1:14" x14ac:dyDescent="0.25">
      <c r="B49" t="s">
        <v>11</v>
      </c>
      <c r="C49">
        <v>24.3</v>
      </c>
      <c r="D49">
        <v>147</v>
      </c>
      <c r="E49">
        <v>3.3374999999999999</v>
      </c>
      <c r="F49">
        <v>866</v>
      </c>
      <c r="H49">
        <v>4132</v>
      </c>
      <c r="I49">
        <v>664.06</v>
      </c>
      <c r="J49">
        <v>139.25</v>
      </c>
    </row>
    <row r="50" spans="1:14" x14ac:dyDescent="0.25">
      <c r="B50" t="s">
        <v>12</v>
      </c>
      <c r="C50">
        <v>24.3</v>
      </c>
      <c r="D50">
        <v>161</v>
      </c>
      <c r="E50">
        <v>3.3368000000000002</v>
      </c>
      <c r="F50">
        <v>955</v>
      </c>
      <c r="H50">
        <v>4132</v>
      </c>
      <c r="I50">
        <v>639.5</v>
      </c>
      <c r="J50">
        <v>86.75</v>
      </c>
    </row>
    <row r="52" spans="1:14" x14ac:dyDescent="0.25">
      <c r="J52" t="s">
        <v>71</v>
      </c>
      <c r="K52" t="s">
        <v>72</v>
      </c>
    </row>
    <row r="53" spans="1:14" x14ac:dyDescent="0.25">
      <c r="J53" t="s">
        <v>69</v>
      </c>
      <c r="K53" t="s">
        <v>70</v>
      </c>
    </row>
    <row r="54" spans="1:14" x14ac:dyDescent="0.25">
      <c r="A54" t="s">
        <v>1</v>
      </c>
    </row>
    <row r="55" spans="1:14" x14ac:dyDescent="0.25">
      <c r="B55" t="s">
        <v>2</v>
      </c>
      <c r="C55" t="s">
        <v>57</v>
      </c>
      <c r="D55" t="s">
        <v>58</v>
      </c>
      <c r="E55" t="s">
        <v>59</v>
      </c>
      <c r="F55" t="s">
        <v>60</v>
      </c>
      <c r="G55" t="s">
        <v>61</v>
      </c>
      <c r="H55" t="s">
        <v>62</v>
      </c>
      <c r="I55" t="s">
        <v>63</v>
      </c>
      <c r="J55" t="s">
        <v>64</v>
      </c>
      <c r="K55" t="s">
        <v>65</v>
      </c>
      <c r="L55" t="s">
        <v>66</v>
      </c>
      <c r="M55" t="s">
        <v>67</v>
      </c>
      <c r="N55" t="s">
        <v>68</v>
      </c>
    </row>
    <row r="56" spans="1:14" x14ac:dyDescent="0.25">
      <c r="B56" t="s">
        <v>3</v>
      </c>
      <c r="C56">
        <f>(E4*F4/1000)/((E4*F4/1000)+(F56+G56+E56+H56+I56+J56+K56+L56+M56+N56))*100</f>
        <v>85.817411186133754</v>
      </c>
      <c r="D56">
        <f>((E4*F4/1000)/(C4*D4/1000))*100</f>
        <v>88.093539437177938</v>
      </c>
      <c r="E56">
        <f>0.18*(E4/C4)*(F4/1000)^2*1.1</f>
        <v>1.011666206896552E-3</v>
      </c>
      <c r="F56">
        <f>C4*(F4/1000)*250000*0.24*10^(-9)*(D4/1000)</f>
        <v>2.2707000000000006E-6</v>
      </c>
      <c r="G56">
        <f>(3*10^-9)*6*250000</f>
        <v>4.5000000000000005E-3</v>
      </c>
      <c r="H56">
        <f>E56</f>
        <v>1.011666206896552E-3</v>
      </c>
      <c r="I56">
        <f>0.7*(1-(E4/C4))*F4/1000</f>
        <v>3.4234022988505752E-2</v>
      </c>
      <c r="J56">
        <f>0.08*(F4/1000)^2*1.1</f>
        <v>8.8000000000000025E-4</v>
      </c>
      <c r="K56">
        <f>(10^-4)*0.261*(250^1.21)*(0.92*0.228)^0.328</f>
        <v>1.2464445270522579E-2</v>
      </c>
      <c r="L56">
        <f>0.005*(F4/1000)^2*(1-(E4/C4))*(E4/C4)</f>
        <v>1.2494013053243497E-5</v>
      </c>
      <c r="M56">
        <f>(1/12)*0.025*0.328^2</f>
        <v>2.2413333333333335E-4</v>
      </c>
      <c r="N56">
        <f>116*10^-6*C4</f>
        <v>7.5690000000000002E-4</v>
      </c>
    </row>
    <row r="57" spans="1:14" x14ac:dyDescent="0.25">
      <c r="B57" t="s">
        <v>4</v>
      </c>
      <c r="C57">
        <f t="shared" ref="C57:C65" si="0">(E5*F5/1000)/((E5*F5/1000)+(F57+G57+E57+H57+I57+J57+K57+L57+M57+N57))*100</f>
        <v>87.463554557685441</v>
      </c>
      <c r="D57">
        <f t="shared" ref="D57:D65" si="1">((E5*F5/1000)/(C5*D5/1000))*100</f>
        <v>88.666625865117553</v>
      </c>
      <c r="E57">
        <f t="shared" ref="E57:E65" si="2">0.18*(E5/C5)*(F5/1000)^2*1.1</f>
        <v>4.1644217316661371E-3</v>
      </c>
      <c r="F57">
        <f t="shared" ref="F57:F66" si="3">C5*(F5/1000)*250000*0.24*10^(-9)*(D5/1000)</f>
        <v>8.9351509439999987E-6</v>
      </c>
      <c r="G57">
        <f t="shared" ref="G57:G65" si="4">(3*10^-9)*6*250000</f>
        <v>4.5000000000000005E-3</v>
      </c>
      <c r="H57">
        <f t="shared" ref="H57:H65" si="5">E57</f>
        <v>4.1644217316661371E-3</v>
      </c>
      <c r="I57">
        <f t="shared" ref="I57:I65" si="6">0.7*(1-(E5/C5))*F5/1000</f>
        <v>6.5316567378145896E-2</v>
      </c>
      <c r="J57">
        <f t="shared" ref="J57:J65" si="7">0.08*(F5/1000)^2*1.1</f>
        <v>3.4848880000000007E-3</v>
      </c>
      <c r="K57">
        <f t="shared" ref="K57:K65" si="8">(10^-4)*0.261*(250^1.21)*(0.92*0.228)^0.328</f>
        <v>1.2464445270522579E-2</v>
      </c>
      <c r="L57">
        <f t="shared" ref="L57:L65" si="9">0.005*(F5/1000)^2*(1-(E5/C5))*(E5/C5)</f>
        <v>4.9309631241957663E-5</v>
      </c>
      <c r="M57">
        <f t="shared" ref="M57:M65" si="10">(1/12)*0.025*0.328^2</f>
        <v>2.2413333333333335E-4</v>
      </c>
      <c r="N57">
        <f t="shared" ref="N57:N65" si="11">116*10^-6*C5</f>
        <v>7.2824799999999992E-4</v>
      </c>
    </row>
    <row r="58" spans="1:14" x14ac:dyDescent="0.25">
      <c r="B58" t="s">
        <v>6</v>
      </c>
      <c r="C58">
        <f t="shared" si="0"/>
        <v>87.592571867236884</v>
      </c>
      <c r="D58">
        <f t="shared" si="1"/>
        <v>89.758225238459204</v>
      </c>
      <c r="E58">
        <f t="shared" si="2"/>
        <v>9.5011932136142632E-3</v>
      </c>
      <c r="F58">
        <f t="shared" si="3"/>
        <v>1.9791336239999999E-5</v>
      </c>
      <c r="G58">
        <f t="shared" si="4"/>
        <v>4.5000000000000005E-3</v>
      </c>
      <c r="H58">
        <f t="shared" si="5"/>
        <v>9.5011932136142632E-3</v>
      </c>
      <c r="I58">
        <f t="shared" si="6"/>
        <v>9.5881620745542934E-2</v>
      </c>
      <c r="J58">
        <f t="shared" si="7"/>
        <v>7.8147520000000012E-3</v>
      </c>
      <c r="K58">
        <f t="shared" si="8"/>
        <v>1.2464445270522579E-2</v>
      </c>
      <c r="L58">
        <f t="shared" si="9"/>
        <v>1.1028184582375641E-4</v>
      </c>
      <c r="M58">
        <f t="shared" si="10"/>
        <v>2.2413333333333335E-4</v>
      </c>
      <c r="N58">
        <f t="shared" si="11"/>
        <v>7.1571999999999998E-4</v>
      </c>
    </row>
    <row r="59" spans="1:14" x14ac:dyDescent="0.25">
      <c r="B59" t="s">
        <v>7</v>
      </c>
      <c r="C59">
        <f t="shared" si="0"/>
        <v>87.312566176374418</v>
      </c>
      <c r="D59">
        <f t="shared" si="1"/>
        <v>90.143635240455694</v>
      </c>
      <c r="E59">
        <f t="shared" si="2"/>
        <v>1.7027250911882164E-2</v>
      </c>
      <c r="F59">
        <f t="shared" si="3"/>
        <v>3.4973310059999999E-5</v>
      </c>
      <c r="G59">
        <f t="shared" si="4"/>
        <v>4.5000000000000005E-3</v>
      </c>
      <c r="H59">
        <f t="shared" si="5"/>
        <v>1.7027250911882164E-2</v>
      </c>
      <c r="I59">
        <f t="shared" si="6"/>
        <v>0.12626939116202945</v>
      </c>
      <c r="J59">
        <f t="shared" si="7"/>
        <v>1.3869592000000004E-2</v>
      </c>
      <c r="K59">
        <f t="shared" si="8"/>
        <v>1.2464445270522579E-2</v>
      </c>
      <c r="L59">
        <f t="shared" si="9"/>
        <v>1.953704557091672E-4</v>
      </c>
      <c r="M59">
        <f t="shared" si="10"/>
        <v>2.2413333333333335E-4</v>
      </c>
      <c r="N59">
        <f t="shared" si="11"/>
        <v>7.0876000000000001E-4</v>
      </c>
    </row>
    <row r="60" spans="1:14" x14ac:dyDescent="0.25">
      <c r="B60" t="s">
        <v>5</v>
      </c>
      <c r="C60">
        <f t="shared" si="0"/>
        <v>86.95746090986087</v>
      </c>
      <c r="D60">
        <f t="shared" si="1"/>
        <v>89.897485473763055</v>
      </c>
      <c r="E60">
        <f t="shared" si="2"/>
        <v>2.6729421085871372E-2</v>
      </c>
      <c r="F60">
        <f t="shared" si="3"/>
        <v>5.4078428136000007E-5</v>
      </c>
      <c r="G60">
        <f t="shared" si="4"/>
        <v>4.5000000000000005E-3</v>
      </c>
      <c r="H60">
        <f t="shared" si="5"/>
        <v>2.6729421085871372E-2</v>
      </c>
      <c r="I60">
        <f t="shared" si="6"/>
        <v>0.1534205814728424</v>
      </c>
      <c r="J60">
        <f t="shared" si="7"/>
        <v>2.1388312000000003E-2</v>
      </c>
      <c r="K60">
        <f t="shared" si="8"/>
        <v>1.2464445270522579E-2</v>
      </c>
      <c r="L60">
        <f t="shared" si="9"/>
        <v>3.0007722292666161E-4</v>
      </c>
      <c r="M60">
        <f t="shared" si="10"/>
        <v>2.2413333333333335E-4</v>
      </c>
      <c r="N60">
        <f t="shared" si="11"/>
        <v>6.9623199999999997E-4</v>
      </c>
    </row>
    <row r="61" spans="1:14" x14ac:dyDescent="0.25">
      <c r="B61" t="s">
        <v>8</v>
      </c>
      <c r="C61">
        <f t="shared" si="0"/>
        <v>85.985575063874492</v>
      </c>
      <c r="D61">
        <f t="shared" si="1"/>
        <v>89.092488011522804</v>
      </c>
      <c r="E61">
        <f t="shared" si="2"/>
        <v>3.4836442180633254E-2</v>
      </c>
      <c r="F61">
        <f t="shared" si="3"/>
        <v>7.7089073520000004E-5</v>
      </c>
      <c r="G61">
        <f t="shared" si="4"/>
        <v>4.5000000000000005E-3</v>
      </c>
      <c r="H61">
        <f t="shared" si="5"/>
        <v>3.4836442180633254E-2</v>
      </c>
      <c r="I61">
        <f t="shared" si="6"/>
        <v>0.20003082078081769</v>
      </c>
      <c r="J61">
        <f t="shared" si="7"/>
        <v>3.0218848E-2</v>
      </c>
      <c r="K61">
        <f t="shared" si="8"/>
        <v>1.2464445270522579E-2</v>
      </c>
      <c r="L61">
        <f t="shared" si="9"/>
        <v>4.2898279002085517E-4</v>
      </c>
      <c r="M61">
        <f t="shared" si="10"/>
        <v>2.2413333333333335E-4</v>
      </c>
      <c r="N61">
        <f t="shared" si="11"/>
        <v>7.5469600000000001E-4</v>
      </c>
    </row>
    <row r="62" spans="1:14" x14ac:dyDescent="0.25">
      <c r="B62" t="s">
        <v>9</v>
      </c>
      <c r="C62">
        <f t="shared" si="0"/>
        <v>85.48837926719159</v>
      </c>
      <c r="D62">
        <f t="shared" si="1"/>
        <v>88.668510922745241</v>
      </c>
      <c r="E62">
        <f t="shared" si="2"/>
        <v>4.6660605074827E-2</v>
      </c>
      <c r="F62">
        <f t="shared" si="3"/>
        <v>1.0370047968E-4</v>
      </c>
      <c r="G62">
        <f t="shared" si="4"/>
        <v>4.5000000000000005E-3</v>
      </c>
      <c r="H62">
        <f t="shared" si="5"/>
        <v>4.6660605074827E-2</v>
      </c>
      <c r="I62">
        <f t="shared" si="6"/>
        <v>0.23129360602798707</v>
      </c>
      <c r="J62">
        <f t="shared" si="7"/>
        <v>4.0452192000000005E-2</v>
      </c>
      <c r="K62">
        <f t="shared" si="8"/>
        <v>1.2464445270522579E-2</v>
      </c>
      <c r="L62">
        <f t="shared" si="9"/>
        <v>5.7423686970870381E-4</v>
      </c>
      <c r="M62">
        <f t="shared" si="10"/>
        <v>2.2413333333333335E-4</v>
      </c>
      <c r="N62">
        <f t="shared" si="11"/>
        <v>7.5434800000000006E-4</v>
      </c>
    </row>
    <row r="63" spans="1:14" x14ac:dyDescent="0.25">
      <c r="B63" t="s">
        <v>10</v>
      </c>
      <c r="C63">
        <f t="shared" si="0"/>
        <v>84.972125026019384</v>
      </c>
      <c r="D63">
        <f t="shared" si="1"/>
        <v>88.554327433609998</v>
      </c>
      <c r="E63">
        <f t="shared" si="2"/>
        <v>6.0214427711955683E-2</v>
      </c>
      <c r="F63">
        <f t="shared" si="3"/>
        <v>1.3391319480000001E-4</v>
      </c>
      <c r="G63">
        <f t="shared" si="4"/>
        <v>4.5000000000000005E-3</v>
      </c>
      <c r="H63">
        <f t="shared" si="5"/>
        <v>6.0214427711955683E-2</v>
      </c>
      <c r="I63">
        <f t="shared" si="6"/>
        <v>0.26253338975226953</v>
      </c>
      <c r="J63">
        <f t="shared" si="7"/>
        <v>5.2175200000000005E-2</v>
      </c>
      <c r="K63">
        <f t="shared" si="8"/>
        <v>1.2464445270522579E-2</v>
      </c>
      <c r="L63">
        <f t="shared" si="9"/>
        <v>7.4062975858832879E-4</v>
      </c>
      <c r="M63">
        <f t="shared" si="10"/>
        <v>2.2413333333333335E-4</v>
      </c>
      <c r="N63">
        <f t="shared" si="11"/>
        <v>7.5388399999999991E-4</v>
      </c>
    </row>
    <row r="64" spans="1:14" x14ac:dyDescent="0.25">
      <c r="B64" t="s">
        <v>11</v>
      </c>
      <c r="C64">
        <f t="shared" si="0"/>
        <v>84.467916388426104</v>
      </c>
      <c r="D64">
        <f t="shared" si="1"/>
        <v>87.867006135512227</v>
      </c>
      <c r="E64">
        <f t="shared" si="2"/>
        <v>7.4785264336330037E-2</v>
      </c>
      <c r="F64">
        <f t="shared" si="3"/>
        <v>1.6754145408000003E-4</v>
      </c>
      <c r="G64">
        <f t="shared" si="4"/>
        <v>4.5000000000000005E-3</v>
      </c>
      <c r="H64">
        <f t="shared" si="5"/>
        <v>7.4785264336330037E-2</v>
      </c>
      <c r="I64">
        <f t="shared" si="6"/>
        <v>0.29245040948275858</v>
      </c>
      <c r="J64">
        <f t="shared" si="7"/>
        <v>6.4782432000000001E-2</v>
      </c>
      <c r="K64">
        <f t="shared" si="8"/>
        <v>1.2464445270522579E-2</v>
      </c>
      <c r="L64">
        <f t="shared" si="9"/>
        <v>9.1957626457869009E-4</v>
      </c>
      <c r="M64">
        <f t="shared" si="10"/>
        <v>2.2413333333333335E-4</v>
      </c>
      <c r="N64">
        <f t="shared" si="11"/>
        <v>7.5353600000000007E-4</v>
      </c>
    </row>
    <row r="65" spans="2:14" x14ac:dyDescent="0.25">
      <c r="B65" t="s">
        <v>12</v>
      </c>
      <c r="C65">
        <f t="shared" si="0"/>
        <v>83.981746099812</v>
      </c>
      <c r="D65">
        <f t="shared" si="1"/>
        <v>87.223735054937876</v>
      </c>
      <c r="E65">
        <f t="shared" si="2"/>
        <v>9.0386703192114601E-2</v>
      </c>
      <c r="F65">
        <f t="shared" si="3"/>
        <v>2.0389253670000004E-4</v>
      </c>
      <c r="G65">
        <f t="shared" si="4"/>
        <v>4.5000000000000005E-3</v>
      </c>
      <c r="H65">
        <f t="shared" si="5"/>
        <v>9.0386703192114601E-2</v>
      </c>
      <c r="I65">
        <f t="shared" si="6"/>
        <v>0.32123578931156621</v>
      </c>
      <c r="J65">
        <f t="shared" si="7"/>
        <v>7.8253911999999995E-2</v>
      </c>
      <c r="K65">
        <f t="shared" si="8"/>
        <v>1.2464445270522579E-2</v>
      </c>
      <c r="L65">
        <f t="shared" si="9"/>
        <v>1.1107684917340806E-3</v>
      </c>
      <c r="M65">
        <f t="shared" si="10"/>
        <v>2.2413333333333335E-4</v>
      </c>
      <c r="N65">
        <f t="shared" si="11"/>
        <v>7.5318800000000001E-4</v>
      </c>
    </row>
    <row r="68" spans="2:14" x14ac:dyDescent="0.25">
      <c r="E68" t="s">
        <v>73</v>
      </c>
      <c r="F68" t="s">
        <v>78</v>
      </c>
    </row>
    <row r="69" spans="2:14" x14ac:dyDescent="0.25">
      <c r="D69" t="s">
        <v>74</v>
      </c>
      <c r="E69">
        <v>0.32800000000000001</v>
      </c>
      <c r="F69">
        <v>1.2</v>
      </c>
    </row>
    <row r="70" spans="2:14" x14ac:dyDescent="0.25">
      <c r="D70" t="s">
        <v>75</v>
      </c>
      <c r="E70">
        <v>0.64</v>
      </c>
      <c r="F70">
        <v>1.5</v>
      </c>
    </row>
    <row r="71" spans="2:14" x14ac:dyDescent="0.25">
      <c r="D71" t="s">
        <v>76</v>
      </c>
      <c r="E71">
        <v>0.16</v>
      </c>
      <c r="F71">
        <v>1.2</v>
      </c>
    </row>
    <row r="72" spans="2:14" x14ac:dyDescent="0.25">
      <c r="D72" t="s">
        <v>77</v>
      </c>
      <c r="E72">
        <v>0.32</v>
      </c>
      <c r="F72">
        <v>1.5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FH Joanneum Gesellschaft 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Klotz Sebastian</dc:creator>
  <cp:lastModifiedBy>Sebo</cp:lastModifiedBy>
  <dcterms:created xsi:type="dcterms:W3CDTF">2016-11-18T11:45:08Z</dcterms:created>
  <dcterms:modified xsi:type="dcterms:W3CDTF">2017-01-17T21:58:05Z</dcterms:modified>
</cp:coreProperties>
</file>