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QnSy-fSFrIMEvHygTVDfNUctp9vGaH7R\013 nuggets\"/>
    </mc:Choice>
  </mc:AlternateContent>
  <xr:revisionPtr revIDLastSave="0" documentId="13_ncr:1_{D1BDD3E0-53E6-44C9-A74B-7192073D8894}" xr6:coauthVersionLast="47" xr6:coauthVersionMax="47" xr10:uidLastSave="{00000000-0000-0000-0000-000000000000}"/>
  <bookViews>
    <workbookView xWindow="555" yWindow="810" windowWidth="20865" windowHeight="18030" activeTab="2" xr2:uid="{7806D388-1A62-4F3D-B002-0196FC1DC048}"/>
  </bookViews>
  <sheets>
    <sheet name="Codes" sheetId="1" r:id="rId1"/>
    <sheet name="Feuil2" sheetId="2" r:id="rId2"/>
    <sheet name="Abonn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K6" i="3"/>
  <c r="I6" i="3"/>
  <c r="C6" i="3"/>
  <c r="H6" i="3"/>
  <c r="H11" i="3" s="1"/>
  <c r="G6" i="3"/>
  <c r="G11" i="3" s="1"/>
  <c r="E6" i="3"/>
  <c r="E11" i="3" s="1"/>
  <c r="D6" i="3"/>
  <c r="G29" i="3"/>
  <c r="D11" i="3"/>
  <c r="I11" i="3"/>
  <c r="K4" i="2"/>
  <c r="K5" i="2"/>
  <c r="K6" i="2" s="1"/>
  <c r="K16" i="2" s="1"/>
  <c r="K17" i="2"/>
  <c r="J17" i="2"/>
  <c r="I17" i="2"/>
  <c r="H17" i="2"/>
  <c r="M17" i="2" s="1"/>
  <c r="K14" i="2"/>
  <c r="J14" i="2"/>
  <c r="I14" i="2"/>
  <c r="H14" i="2"/>
  <c r="M14" i="2" s="1"/>
  <c r="I11" i="2"/>
  <c r="J11" i="2"/>
  <c r="K11" i="2"/>
  <c r="H11" i="2"/>
  <c r="M11" i="2" s="1"/>
  <c r="J10" i="2"/>
  <c r="I10" i="2"/>
  <c r="J13" i="2"/>
  <c r="J4" i="2"/>
  <c r="J5" i="2" s="1"/>
  <c r="J6" i="2" s="1"/>
  <c r="J16" i="2" s="1"/>
  <c r="I4" i="2"/>
  <c r="I5" i="2" s="1"/>
  <c r="I6" i="2" s="1"/>
  <c r="I13" i="2" s="1"/>
  <c r="K24" i="2"/>
  <c r="I24" i="2"/>
  <c r="J24" i="2"/>
  <c r="H24" i="2"/>
  <c r="H5" i="2"/>
  <c r="H6" i="2" s="1"/>
  <c r="H10" i="2" s="1"/>
  <c r="D10" i="2"/>
  <c r="D9" i="2"/>
  <c r="D8" i="2"/>
  <c r="D7" i="2"/>
  <c r="D6" i="2"/>
  <c r="D5" i="2"/>
  <c r="D4" i="2"/>
  <c r="K13" i="2" l="1"/>
  <c r="H16" i="2"/>
  <c r="K10" i="2"/>
  <c r="M10" i="2" s="1"/>
  <c r="I16" i="2"/>
  <c r="M16" i="2" s="1"/>
  <c r="H13" i="2"/>
  <c r="M13" i="2" s="1"/>
  <c r="H26" i="2"/>
  <c r="H29" i="2" l="1"/>
  <c r="H30" i="2"/>
  <c r="H28" i="2"/>
  <c r="H27" i="2"/>
</calcChain>
</file>

<file path=xl/sharedStrings.xml><?xml version="1.0" encoding="utf-8"?>
<sst xmlns="http://schemas.openxmlformats.org/spreadsheetml/2006/main" count="73" uniqueCount="66">
  <si>
    <t>DNS not allowed</t>
  </si>
  <si>
    <t>Standalone</t>
  </si>
  <si>
    <t>Connexion</t>
  </si>
  <si>
    <r>
      <rPr>
        <b/>
        <sz val="11"/>
        <color rgb="FFFF0000"/>
        <rFont val="Calibri"/>
        <family val="2"/>
        <scheme val="minor"/>
      </rPr>
      <t xml:space="preserve">Missing course ID
</t>
    </r>
    <r>
      <rPr>
        <i/>
        <sz val="10"/>
        <color theme="1"/>
        <rFont val="Calibri"/>
        <family val="2"/>
        <scheme val="minor"/>
      </rPr>
      <t>(must be in SCORM format)
(instead use a STDLN Key)</t>
    </r>
  </si>
  <si>
    <r>
      <t xml:space="preserve">Access granted:
</t>
    </r>
    <r>
      <rPr>
        <i/>
        <sz val="10"/>
        <color theme="1"/>
        <rFont val="Calibri"/>
        <family val="2"/>
        <scheme val="minor"/>
      </rPr>
      <t>(all rules OK)</t>
    </r>
  </si>
  <si>
    <r>
      <rPr>
        <b/>
        <sz val="11"/>
        <color rgb="FFFF0000"/>
        <rFont val="Calibri"/>
        <family val="2"/>
        <scheme val="minor"/>
      </rPr>
      <t xml:space="preserve">Request KO
</t>
    </r>
    <r>
      <rPr>
        <i/>
        <sz val="10"/>
        <color theme="1"/>
        <rFont val="Calibri"/>
        <family val="2"/>
        <scheme val="minor"/>
      </rPr>
      <t>(Browser error:
DSI connexion, blocked, etc.)</t>
    </r>
  </si>
  <si>
    <r>
      <t xml:space="preserve">Request OK:
</t>
    </r>
    <r>
      <rPr>
        <i/>
        <sz val="10"/>
        <color theme="1"/>
        <rFont val="Calibri"/>
        <family val="2"/>
        <scheme val="minor"/>
      </rPr>
      <t>(check rules 
from nuggets Servers)</t>
    </r>
  </si>
  <si>
    <t>000</t>
  </si>
  <si>
    <t>001</t>
  </si>
  <si>
    <t>002</t>
  </si>
  <si>
    <t>1XX</t>
  </si>
  <si>
    <t>101 / 111</t>
  </si>
  <si>
    <t>102 / 112</t>
  </si>
  <si>
    <t>Max number of 
connections reached</t>
  </si>
  <si>
    <t xml:space="preserve">/ 110 </t>
  </si>
  <si>
    <t xml:space="preserve"> / 113 </t>
  </si>
  <si>
    <r>
      <rPr>
        <b/>
        <sz val="11"/>
        <color rgb="FFFF0000"/>
        <rFont val="Calibri"/>
        <family val="2"/>
        <scheme val="minor"/>
      </rPr>
      <t xml:space="preserve">Expired license
</t>
    </r>
    <r>
      <rPr>
        <i/>
        <sz val="9"/>
        <color theme="1"/>
        <rFont val="Calibri"/>
        <family val="2"/>
        <scheme val="minor"/>
      </rPr>
      <t>(e-learnings buyer)</t>
    </r>
  </si>
  <si>
    <r>
      <t xml:space="preserve">Subscription stopped
</t>
    </r>
    <r>
      <rPr>
        <i/>
        <sz val="10"/>
        <rFont val="Calibri"/>
        <family val="2"/>
        <scheme val="minor"/>
      </rPr>
      <t>(e-learnings owner)</t>
    </r>
  </si>
  <si>
    <t>Nb 
connexions</t>
  </si>
  <si>
    <t>Prix 
unitaire</t>
  </si>
  <si>
    <t>Total 
prestataire</t>
  </si>
  <si>
    <t>Code
erreur</t>
  </si>
  <si>
    <r>
      <rPr>
        <b/>
        <sz val="11"/>
        <color rgb="FFFF0000"/>
        <rFont val="Calibri"/>
        <family val="2"/>
        <scheme val="minor"/>
      </rPr>
      <t xml:space="preserve">Key unreadable
</t>
    </r>
    <r>
      <rPr>
        <i/>
        <sz val="10"/>
        <color theme="1"/>
        <rFont val="Calibri"/>
        <family val="2"/>
        <scheme val="minor"/>
      </rPr>
      <t>(may sure you have a valid key
or desactive all licensed functionalities in STL)</t>
    </r>
  </si>
  <si>
    <t>Licenses octroyant un nombre de connexions défini</t>
  </si>
  <si>
    <t>mensualité</t>
  </si>
  <si>
    <t>annuel</t>
  </si>
  <si>
    <t>Nb clients</t>
  </si>
  <si>
    <t>payé en une fois</t>
  </si>
  <si>
    <t>Modèle abonnement</t>
  </si>
  <si>
    <t>prix / module</t>
  </si>
  <si>
    <t>total</t>
  </si>
  <si>
    <t>moyenne / module</t>
  </si>
  <si>
    <t>Nb modules / client</t>
  </si>
  <si>
    <t>- par client</t>
  </si>
  <si>
    <t>- par module</t>
  </si>
  <si>
    <t>Répartition</t>
  </si>
  <si>
    <t>Sous-total</t>
  </si>
  <si>
    <t>Nb modules</t>
  </si>
  <si>
    <t>*</t>
  </si>
  <si>
    <t>Limité à 50 connexions par mois</t>
  </si>
  <si>
    <t>Illimité</t>
  </si>
  <si>
    <t>Gratuit</t>
  </si>
  <si>
    <t xml:space="preserve">Nombre de modules </t>
  </si>
  <si>
    <t>Dashboard</t>
  </si>
  <si>
    <t>comprise
dans le forfait</t>
  </si>
  <si>
    <t>à acheter en supplément</t>
  </si>
  <si>
    <t>nombre de 
connexions illimité</t>
  </si>
  <si>
    <t>Clés de licence</t>
  </si>
  <si>
    <t>1</t>
  </si>
  <si>
    <t>2 clés par module comprises dans le forfait
clés supplémentaires à acheter</t>
  </si>
  <si>
    <t>Accès au tableau de synthèse</t>
  </si>
  <si>
    <t>100 connexions *
par mois</t>
  </si>
  <si>
    <t>250 connexions *
par mois</t>
  </si>
  <si>
    <t>500 connexions *
par mois</t>
  </si>
  <si>
    <t>* outrepassable avec clé de licence</t>
  </si>
  <si>
    <r>
      <rPr>
        <b/>
        <sz val="14"/>
        <color theme="1"/>
        <rFont val="Calibri"/>
        <family val="2"/>
        <scheme val="minor"/>
      </rPr>
      <t xml:space="preserve">Tarifs </t>
    </r>
    <r>
      <rPr>
        <sz val="14"/>
        <color theme="1"/>
        <rFont val="Calibri Light"/>
        <family val="2"/>
        <scheme val="major"/>
      </rPr>
      <t xml:space="preserve">
</t>
    </r>
    <r>
      <rPr>
        <sz val="9"/>
        <color theme="1"/>
        <rFont val="Calibri"/>
        <family val="2"/>
        <scheme val="minor"/>
      </rPr>
      <t>par module</t>
    </r>
  </si>
  <si>
    <t>STARTER</t>
  </si>
  <si>
    <t>BASIC</t>
  </si>
  <si>
    <t>MEDIUM</t>
  </si>
  <si>
    <t>PREMIUM</t>
  </si>
  <si>
    <t xml:space="preserve">50 connexions
</t>
  </si>
  <si>
    <t>une clé automatique
non paramétrable</t>
  </si>
  <si>
    <t xml:space="preserve">nombre de connexions illimité
</t>
  </si>
  <si>
    <t>modules</t>
  </si>
  <si>
    <t>clés</t>
  </si>
  <si>
    <t>/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</si>
</sst>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0&quot;*&quot;"/>
    <numFmt numFmtId="166" formatCode="_-* #,##0\ &quot;€&quot;_-;\-* #,##0\ &quot;€&quot;_-;_-* &quot;-&quot;??\ &quot;€&quot;_-;_-@_-"/>
    <numFmt numFmtId="167" formatCode="&quot;ou &quot;#\ ##0&quot; € par an&quot;"/>
    <numFmt numFmtId="168" formatCode="&quot;max &quot;#\ ##0&quot; € par an&quot;"/>
    <numFmt numFmtId="169" formatCode="0.00&quot; € / mois&quot;"/>
    <numFmt numFmtId="170" formatCode="&quot;max&quot;#\ ##0&quot; € par an&quot;"/>
    <numFmt numFmtId="171" formatCode="&quot;ou&quot;#\ ##0&quot; € par an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44" fontId="0" fillId="0" borderId="0" xfId="2" applyFont="1"/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6" fontId="0" fillId="0" borderId="0" xfId="0" applyNumberFormat="1"/>
    <xf numFmtId="0" fontId="1" fillId="0" borderId="0" xfId="0" applyFont="1"/>
    <xf numFmtId="0" fontId="9" fillId="6" borderId="0" xfId="0" quotePrefix="1" applyFont="1" applyFill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9" fontId="0" fillId="0" borderId="0" xfId="2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44" fontId="1" fillId="0" borderId="0" xfId="2" applyFont="1"/>
    <xf numFmtId="164" fontId="0" fillId="0" borderId="1" xfId="0" applyNumberFormat="1" applyBorder="1" applyAlignment="1">
      <alignment horizontal="center" vertical="center"/>
    </xf>
    <xf numFmtId="44" fontId="7" fillId="0" borderId="0" xfId="2" applyFont="1"/>
    <xf numFmtId="0" fontId="6" fillId="0" borderId="0" xfId="0" applyFont="1"/>
    <xf numFmtId="44" fontId="6" fillId="0" borderId="1" xfId="2" applyFont="1" applyBorder="1"/>
    <xf numFmtId="44" fontId="11" fillId="0" borderId="1" xfId="2" applyFont="1" applyBorder="1"/>
    <xf numFmtId="164" fontId="1" fillId="0" borderId="0" xfId="1" applyNumberFormat="1" applyFont="1" applyAlignment="1">
      <alignment horizontal="center"/>
    </xf>
    <xf numFmtId="0" fontId="12" fillId="0" borderId="0" xfId="0" applyFont="1"/>
    <xf numFmtId="0" fontId="10" fillId="6" borderId="0" xfId="0" applyFont="1" applyFill="1" applyAlignment="1">
      <alignment horizontal="right"/>
    </xf>
    <xf numFmtId="165" fontId="1" fillId="0" borderId="0" xfId="0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6" fontId="2" fillId="0" borderId="0" xfId="2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9" fontId="0" fillId="10" borderId="4" xfId="0" applyNumberFormat="1" applyFill="1" applyBorder="1" applyAlignment="1">
      <alignment horizontal="center"/>
    </xf>
    <xf numFmtId="169" fontId="0" fillId="10" borderId="5" xfId="0" applyNumberFormat="1" applyFill="1" applyBorder="1" applyAlignment="1">
      <alignment horizontal="center"/>
    </xf>
    <xf numFmtId="169" fontId="0" fillId="10" borderId="6" xfId="0" applyNumberFormat="1" applyFill="1" applyBorder="1" applyAlignment="1">
      <alignment horizontal="center"/>
    </xf>
    <xf numFmtId="167" fontId="0" fillId="10" borderId="0" xfId="0" applyNumberFormat="1" applyFill="1" applyAlignment="1">
      <alignment horizontal="center" vertical="top"/>
    </xf>
    <xf numFmtId="0" fontId="0" fillId="12" borderId="0" xfId="0" applyFill="1" applyAlignment="1">
      <alignment vertical="center"/>
    </xf>
    <xf numFmtId="166" fontId="0" fillId="6" borderId="0" xfId="2" applyNumberFormat="1" applyFont="1" applyFill="1" applyBorder="1" applyAlignment="1">
      <alignment horizontal="center" vertical="center"/>
    </xf>
    <xf numFmtId="169" fontId="0" fillId="7" borderId="4" xfId="0" applyNumberFormat="1" applyFill="1" applyBorder="1" applyAlignment="1">
      <alignment horizontal="center"/>
    </xf>
    <xf numFmtId="169" fontId="0" fillId="7" borderId="5" xfId="0" applyNumberFormat="1" applyFill="1" applyBorder="1" applyAlignment="1">
      <alignment horizontal="center"/>
    </xf>
    <xf numFmtId="169" fontId="0" fillId="7" borderId="6" xfId="0" applyNumberFormat="1" applyFill="1" applyBorder="1" applyAlignment="1">
      <alignment horizontal="center"/>
    </xf>
    <xf numFmtId="167" fontId="0" fillId="7" borderId="0" xfId="0" applyNumberFormat="1" applyFill="1" applyAlignment="1">
      <alignment horizontal="center" vertical="top"/>
    </xf>
    <xf numFmtId="1" fontId="17" fillId="7" borderId="4" xfId="0" applyNumberFormat="1" applyFont="1" applyFill="1" applyBorder="1" applyAlignment="1">
      <alignment horizontal="center"/>
    </xf>
    <xf numFmtId="1" fontId="17" fillId="7" borderId="5" xfId="0" applyNumberFormat="1" applyFont="1" applyFill="1" applyBorder="1" applyAlignment="1">
      <alignment horizontal="center"/>
    </xf>
    <xf numFmtId="1" fontId="17" fillId="7" borderId="6" xfId="0" applyNumberFormat="1" applyFont="1" applyFill="1" applyBorder="1" applyAlignment="1">
      <alignment horizontal="center"/>
    </xf>
    <xf numFmtId="1" fontId="17" fillId="10" borderId="4" xfId="0" applyNumberFormat="1" applyFont="1" applyFill="1" applyBorder="1" applyAlignment="1">
      <alignment horizontal="center"/>
    </xf>
    <xf numFmtId="1" fontId="17" fillId="10" borderId="5" xfId="0" applyNumberFormat="1" applyFont="1" applyFill="1" applyBorder="1" applyAlignment="1">
      <alignment horizontal="center"/>
    </xf>
    <xf numFmtId="1" fontId="17" fillId="10" borderId="6" xfId="0" applyNumberFormat="1" applyFont="1" applyFill="1" applyBorder="1" applyAlignment="1">
      <alignment horizontal="center"/>
    </xf>
    <xf numFmtId="0" fontId="17" fillId="0" borderId="0" xfId="0" applyFont="1"/>
    <xf numFmtId="168" fontId="0" fillId="10" borderId="7" xfId="0" applyNumberFormat="1" applyFill="1" applyBorder="1" applyAlignment="1">
      <alignment horizontal="center" vertical="center"/>
    </xf>
    <xf numFmtId="168" fontId="0" fillId="10" borderId="3" xfId="0" applyNumberFormat="1" applyFill="1" applyBorder="1" applyAlignment="1">
      <alignment horizontal="center" vertical="center"/>
    </xf>
    <xf numFmtId="168" fontId="0" fillId="10" borderId="8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169" fontId="0" fillId="12" borderId="9" xfId="0" applyNumberFormat="1" applyFill="1" applyBorder="1" applyAlignment="1">
      <alignment horizontal="center"/>
    </xf>
    <xf numFmtId="167" fontId="0" fillId="12" borderId="10" xfId="0" applyNumberFormat="1" applyFill="1" applyBorder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8" fillId="0" borderId="0" xfId="0" applyFont="1"/>
    <xf numFmtId="0" fontId="18" fillId="11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quotePrefix="1"/>
    <xf numFmtId="170" fontId="0" fillId="7" borderId="7" xfId="0" applyNumberFormat="1" applyFill="1" applyBorder="1" applyAlignment="1">
      <alignment horizontal="center" vertical="center"/>
    </xf>
    <xf numFmtId="170" fontId="0" fillId="7" borderId="3" xfId="0" applyNumberFormat="1" applyFill="1" applyBorder="1" applyAlignment="1">
      <alignment horizontal="center" vertical="center"/>
    </xf>
    <xf numFmtId="170" fontId="0" fillId="7" borderId="8" xfId="0" applyNumberFormat="1" applyFill="1" applyBorder="1" applyAlignment="1">
      <alignment horizontal="center" vertical="center"/>
    </xf>
    <xf numFmtId="171" fontId="0" fillId="7" borderId="7" xfId="0" applyNumberFormat="1" applyFill="1" applyBorder="1" applyAlignment="1">
      <alignment horizontal="center" vertical="center"/>
    </xf>
    <xf numFmtId="171" fontId="0" fillId="7" borderId="3" xfId="0" applyNumberFormat="1" applyFill="1" applyBorder="1" applyAlignment="1">
      <alignment horizontal="center" vertical="center"/>
    </xf>
    <xf numFmtId="171" fontId="0" fillId="7" borderId="8" xfId="0" applyNumberFormat="1" applyFill="1" applyBorder="1" applyAlignment="1">
      <alignment horizontal="center" vertical="center"/>
    </xf>
    <xf numFmtId="171" fontId="0" fillId="10" borderId="7" xfId="0" applyNumberFormat="1" applyFill="1" applyBorder="1" applyAlignment="1">
      <alignment horizontal="center" vertical="center"/>
    </xf>
    <xf numFmtId="171" fontId="0" fillId="10" borderId="3" xfId="0" applyNumberFormat="1" applyFill="1" applyBorder="1" applyAlignment="1">
      <alignment horizontal="center" vertical="center"/>
    </xf>
    <xf numFmtId="171" fontId="0" fillId="10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6" fontId="6" fillId="6" borderId="0" xfId="0" applyNumberFormat="1" applyFont="1" applyFill="1" applyAlignment="1">
      <alignment horizontal="center"/>
    </xf>
    <xf numFmtId="166" fontId="0" fillId="8" borderId="0" xfId="2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6" fillId="7" borderId="7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66" fontId="0" fillId="6" borderId="9" xfId="2" applyNumberFormat="1" applyFont="1" applyFill="1" applyBorder="1" applyAlignment="1">
      <alignment horizontal="center" vertical="center"/>
    </xf>
    <xf numFmtId="166" fontId="0" fillId="6" borderId="10" xfId="2" applyNumberFormat="1" applyFont="1" applyFill="1" applyBorder="1" applyAlignment="1">
      <alignment horizontal="center" vertical="center"/>
    </xf>
    <xf numFmtId="0" fontId="15" fillId="6" borderId="9" xfId="0" quotePrefix="1" applyFont="1" applyFill="1" applyBorder="1" applyAlignment="1">
      <alignment horizontal="center" vertical="center" wrapText="1"/>
    </xf>
    <xf numFmtId="0" fontId="15" fillId="6" borderId="10" xfId="0" quotePrefix="1" applyFont="1" applyFill="1" applyBorder="1" applyAlignment="1">
      <alignment horizontal="center" vertical="center" wrapText="1"/>
    </xf>
    <xf numFmtId="0" fontId="18" fillId="9" borderId="0" xfId="0" applyFont="1" applyFill="1" applyAlignment="1">
      <alignment horizontal="center"/>
    </xf>
    <xf numFmtId="0" fontId="15" fillId="12" borderId="9" xfId="0" applyFont="1" applyFill="1" applyBorder="1" applyAlignment="1">
      <alignment horizontal="center" vertical="center" wrapText="1"/>
    </xf>
    <xf numFmtId="0" fontId="15" fillId="12" borderId="10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mruColors>
      <color rgb="FFFFF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E9AF-51D9-4944-87AA-DA883D28332D}">
  <dimension ref="A1:C14"/>
  <sheetViews>
    <sheetView workbookViewId="0">
      <selection activeCell="E8" sqref="E8"/>
    </sheetView>
  </sheetViews>
  <sheetFormatPr baseColWidth="10" defaultRowHeight="15" x14ac:dyDescent="0.25"/>
  <cols>
    <col min="1" max="2" width="24" customWidth="1"/>
    <col min="3" max="3" width="9.5703125" customWidth="1"/>
  </cols>
  <sheetData>
    <row r="1" spans="1:3" ht="30" x14ac:dyDescent="0.25">
      <c r="A1" s="17" t="s">
        <v>1</v>
      </c>
      <c r="B1" s="17" t="s">
        <v>2</v>
      </c>
      <c r="C1" s="16" t="s">
        <v>21</v>
      </c>
    </row>
    <row r="2" spans="1:3" x14ac:dyDescent="0.25">
      <c r="A2" s="1">
        <v>0</v>
      </c>
      <c r="B2" s="1">
        <v>1</v>
      </c>
    </row>
    <row r="3" spans="1:3" ht="47.25" customHeight="1" x14ac:dyDescent="0.25">
      <c r="A3" s="87" t="s">
        <v>22</v>
      </c>
      <c r="B3" s="88"/>
      <c r="C3" s="3" t="s">
        <v>7</v>
      </c>
    </row>
    <row r="4" spans="1:3" ht="41.25" x14ac:dyDescent="0.25">
      <c r="B4" s="6" t="s">
        <v>3</v>
      </c>
      <c r="C4" s="3" t="s">
        <v>8</v>
      </c>
    </row>
    <row r="5" spans="1:3" ht="41.25" x14ac:dyDescent="0.25">
      <c r="B5" s="6" t="s">
        <v>5</v>
      </c>
      <c r="C5" s="3" t="s">
        <v>9</v>
      </c>
    </row>
    <row r="6" spans="1:3" x14ac:dyDescent="0.25">
      <c r="C6" s="2"/>
    </row>
    <row r="7" spans="1:3" ht="41.25" x14ac:dyDescent="0.25">
      <c r="B7" s="11" t="s">
        <v>6</v>
      </c>
      <c r="C7" s="5" t="s">
        <v>10</v>
      </c>
    </row>
    <row r="8" spans="1:3" x14ac:dyDescent="0.25">
      <c r="C8" s="2"/>
    </row>
    <row r="9" spans="1:3" ht="28.5" x14ac:dyDescent="0.25">
      <c r="B9" s="10" t="s">
        <v>17</v>
      </c>
      <c r="C9" s="4" t="s">
        <v>14</v>
      </c>
    </row>
    <row r="10" spans="1:3" ht="27.75" x14ac:dyDescent="0.25">
      <c r="A10" s="8" t="s">
        <v>16</v>
      </c>
      <c r="B10" s="6" t="s">
        <v>16</v>
      </c>
      <c r="C10" s="2" t="s">
        <v>11</v>
      </c>
    </row>
    <row r="11" spans="1:3" x14ac:dyDescent="0.25">
      <c r="A11" s="9" t="s">
        <v>0</v>
      </c>
      <c r="B11" s="7" t="s">
        <v>0</v>
      </c>
      <c r="C11" s="2" t="s">
        <v>12</v>
      </c>
    </row>
    <row r="12" spans="1:3" ht="30" x14ac:dyDescent="0.25">
      <c r="B12" s="10" t="s">
        <v>13</v>
      </c>
      <c r="C12" s="4" t="s">
        <v>15</v>
      </c>
    </row>
    <row r="14" spans="1:3" ht="28.5" x14ac:dyDescent="0.25">
      <c r="B14" s="12" t="s">
        <v>4</v>
      </c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A4CA-F7D7-4662-8452-CF49FAB8409B}">
  <dimension ref="A1:M31"/>
  <sheetViews>
    <sheetView workbookViewId="0">
      <selection activeCell="O38" sqref="O38"/>
    </sheetView>
  </sheetViews>
  <sheetFormatPr baseColWidth="10" defaultRowHeight="15" x14ac:dyDescent="0.25"/>
  <cols>
    <col min="1" max="1" width="3.140625" customWidth="1"/>
    <col min="2" max="2" width="12.7109375" customWidth="1"/>
    <col min="3" max="3" width="17" customWidth="1"/>
    <col min="4" max="4" width="13.28515625" customWidth="1"/>
    <col min="5" max="5" width="13" customWidth="1"/>
    <col min="6" max="6" width="14.7109375" customWidth="1"/>
    <col min="7" max="7" width="12" customWidth="1"/>
    <col min="8" max="11" width="14.5703125" customWidth="1"/>
    <col min="12" max="12" width="1.140625" customWidth="1"/>
    <col min="13" max="13" width="14.28515625" bestFit="1" customWidth="1"/>
  </cols>
  <sheetData>
    <row r="1" spans="1:13" x14ac:dyDescent="0.25">
      <c r="B1" s="19" t="s">
        <v>23</v>
      </c>
      <c r="F1" s="20" t="s">
        <v>33</v>
      </c>
      <c r="G1" s="19" t="s">
        <v>28</v>
      </c>
    </row>
    <row r="2" spans="1:13" x14ac:dyDescent="0.25">
      <c r="B2" s="19"/>
      <c r="G2" s="19"/>
      <c r="H2" s="89" t="s">
        <v>32</v>
      </c>
      <c r="I2" s="89"/>
      <c r="J2" s="89"/>
      <c r="K2" s="89"/>
    </row>
    <row r="3" spans="1:13" s="2" customFormat="1" ht="30.75" thickBot="1" x14ac:dyDescent="0.3">
      <c r="B3" s="15" t="s">
        <v>18</v>
      </c>
      <c r="C3" s="15" t="s">
        <v>19</v>
      </c>
      <c r="D3" s="15" t="s">
        <v>20</v>
      </c>
      <c r="H3" s="37">
        <v>1</v>
      </c>
      <c r="I3" s="22">
        <v>5</v>
      </c>
      <c r="J3" s="22">
        <v>10</v>
      </c>
      <c r="K3" s="22">
        <v>25</v>
      </c>
    </row>
    <row r="4" spans="1:13" x14ac:dyDescent="0.25">
      <c r="B4" s="13">
        <v>100</v>
      </c>
      <c r="C4" s="14">
        <v>5</v>
      </c>
      <c r="D4" s="14">
        <f t="shared" ref="D4:D10" si="0">C4*B4</f>
        <v>500</v>
      </c>
      <c r="G4" s="24" t="s">
        <v>24</v>
      </c>
      <c r="H4" s="18">
        <v>0</v>
      </c>
      <c r="I4" s="18">
        <f>5*5*0.8</f>
        <v>20</v>
      </c>
      <c r="J4" s="18">
        <f>5*10*0.7</f>
        <v>35</v>
      </c>
      <c r="K4" s="18">
        <f>5*20*0.6</f>
        <v>60</v>
      </c>
    </row>
    <row r="5" spans="1:13" x14ac:dyDescent="0.25">
      <c r="B5" s="13">
        <v>500</v>
      </c>
      <c r="C5" s="14">
        <v>4.5</v>
      </c>
      <c r="D5" s="14">
        <f t="shared" si="0"/>
        <v>2250</v>
      </c>
      <c r="G5" s="24" t="s">
        <v>25</v>
      </c>
      <c r="H5" s="18">
        <f>H4*12</f>
        <v>0</v>
      </c>
      <c r="I5" s="18">
        <f t="shared" ref="I5:K5" si="1">I4*12</f>
        <v>240</v>
      </c>
      <c r="J5" s="18">
        <f t="shared" si="1"/>
        <v>420</v>
      </c>
      <c r="K5" s="18">
        <f t="shared" si="1"/>
        <v>720</v>
      </c>
    </row>
    <row r="6" spans="1:13" x14ac:dyDescent="0.25">
      <c r="B6" s="13">
        <v>1000</v>
      </c>
      <c r="C6" s="14">
        <v>4</v>
      </c>
      <c r="D6" s="14">
        <f t="shared" si="0"/>
        <v>4000</v>
      </c>
      <c r="G6" s="24" t="s">
        <v>27</v>
      </c>
      <c r="H6" s="18">
        <f>H5*0.8</f>
        <v>0</v>
      </c>
      <c r="I6" s="18">
        <f t="shared" ref="I6:K6" si="2">I5*0.8</f>
        <v>192</v>
      </c>
      <c r="J6" s="18">
        <f t="shared" si="2"/>
        <v>336</v>
      </c>
      <c r="K6" s="18">
        <f t="shared" si="2"/>
        <v>576</v>
      </c>
    </row>
    <row r="7" spans="1:13" x14ac:dyDescent="0.25">
      <c r="B7" s="13">
        <v>2500</v>
      </c>
      <c r="C7" s="14">
        <v>3.5</v>
      </c>
      <c r="D7" s="14">
        <f t="shared" si="0"/>
        <v>8750</v>
      </c>
      <c r="G7" s="19"/>
    </row>
    <row r="8" spans="1:13" x14ac:dyDescent="0.25">
      <c r="B8" s="13">
        <v>5000</v>
      </c>
      <c r="C8" s="14">
        <v>3</v>
      </c>
      <c r="D8" s="14">
        <f t="shared" si="0"/>
        <v>15000</v>
      </c>
      <c r="G8" s="24" t="s">
        <v>35</v>
      </c>
      <c r="H8" s="23">
        <v>0.5</v>
      </c>
      <c r="I8" s="23">
        <v>0.25</v>
      </c>
      <c r="J8" s="23">
        <v>0.2</v>
      </c>
      <c r="K8" s="23">
        <v>0.05</v>
      </c>
    </row>
    <row r="9" spans="1:13" x14ac:dyDescent="0.25">
      <c r="B9" s="13">
        <v>7500</v>
      </c>
      <c r="C9" s="14">
        <v>2.5</v>
      </c>
      <c r="D9" s="14">
        <f t="shared" si="0"/>
        <v>18750</v>
      </c>
      <c r="F9" s="25" t="s">
        <v>26</v>
      </c>
      <c r="G9" s="24"/>
      <c r="H9" s="23"/>
      <c r="I9" s="23"/>
      <c r="J9" s="23"/>
      <c r="K9" s="23"/>
    </row>
    <row r="10" spans="1:13" ht="15" customHeight="1" x14ac:dyDescent="0.25">
      <c r="B10" s="13">
        <v>10000</v>
      </c>
      <c r="C10" s="14">
        <v>2</v>
      </c>
      <c r="D10" s="14">
        <f t="shared" si="0"/>
        <v>20000</v>
      </c>
      <c r="F10" s="34">
        <v>100</v>
      </c>
      <c r="G10" s="26" t="s">
        <v>36</v>
      </c>
      <c r="H10" s="32">
        <f>$F10*H$6*H$8</f>
        <v>0</v>
      </c>
      <c r="I10" s="32">
        <f>$F10*I$6*I$8</f>
        <v>4800</v>
      </c>
      <c r="J10" s="32">
        <f>$F10*J$6*J$8</f>
        <v>6720</v>
      </c>
      <c r="K10" s="32">
        <f>$F10*K$6*K$8</f>
        <v>2880</v>
      </c>
      <c r="L10" s="31"/>
      <c r="M10" s="33">
        <f>SUM(H10:K10)</f>
        <v>14400</v>
      </c>
    </row>
    <row r="11" spans="1:13" ht="15" customHeight="1" x14ac:dyDescent="0.25">
      <c r="F11" s="34"/>
      <c r="G11" s="26" t="s">
        <v>37</v>
      </c>
      <c r="H11" s="29">
        <f>H$3*H$8*$F10</f>
        <v>50</v>
      </c>
      <c r="I11" s="29">
        <f t="shared" ref="I11:K11" si="3">I$3*I$8*$F10</f>
        <v>125</v>
      </c>
      <c r="J11" s="29">
        <f t="shared" si="3"/>
        <v>200</v>
      </c>
      <c r="K11" s="29">
        <f t="shared" si="3"/>
        <v>125</v>
      </c>
      <c r="M11" s="27">
        <f>SUM(H11:K11)</f>
        <v>500</v>
      </c>
    </row>
    <row r="12" spans="1:13" ht="15" customHeight="1" x14ac:dyDescent="0.25">
      <c r="F12" s="34"/>
      <c r="H12" s="30"/>
      <c r="I12" s="30"/>
      <c r="J12" s="30"/>
      <c r="K12" s="30"/>
      <c r="M12" s="28"/>
    </row>
    <row r="13" spans="1:13" ht="15" customHeight="1" x14ac:dyDescent="0.25">
      <c r="F13" s="34">
        <v>1000</v>
      </c>
      <c r="G13" s="26" t="s">
        <v>36</v>
      </c>
      <c r="H13" s="32">
        <f>$F13*H$6*H$8</f>
        <v>0</v>
      </c>
      <c r="I13" s="32">
        <f t="shared" ref="I13:K13" si="4">$F13*I$6*I$8</f>
        <v>48000</v>
      </c>
      <c r="J13" s="32">
        <f t="shared" si="4"/>
        <v>67200</v>
      </c>
      <c r="K13" s="32">
        <f t="shared" si="4"/>
        <v>28800</v>
      </c>
      <c r="L13" s="31"/>
      <c r="M13" s="33">
        <f>SUM(H13:K13)</f>
        <v>144000</v>
      </c>
    </row>
    <row r="14" spans="1:13" ht="15" customHeight="1" x14ac:dyDescent="0.25">
      <c r="F14" s="34"/>
      <c r="G14" s="26" t="s">
        <v>37</v>
      </c>
      <c r="H14" s="29">
        <f>H$3*H$8*$F13</f>
        <v>500</v>
      </c>
      <c r="I14" s="29">
        <f t="shared" ref="I14" si="5">I$3*I$8*$F13</f>
        <v>1250</v>
      </c>
      <c r="J14" s="29">
        <f t="shared" ref="J14" si="6">J$3*J$8*$F13</f>
        <v>2000</v>
      </c>
      <c r="K14" s="29">
        <f t="shared" ref="K14" si="7">K$3*K$8*$F13</f>
        <v>1250</v>
      </c>
      <c r="M14" s="27">
        <f>SUM(H14:K14)</f>
        <v>5000</v>
      </c>
    </row>
    <row r="15" spans="1:13" ht="15" customHeight="1" x14ac:dyDescent="0.25">
      <c r="A15" t="s">
        <v>38</v>
      </c>
      <c r="B15" t="s">
        <v>39</v>
      </c>
      <c r="F15" s="34"/>
      <c r="H15" s="30"/>
      <c r="I15" s="30"/>
      <c r="J15" s="30"/>
      <c r="K15" s="30"/>
      <c r="M15" s="19"/>
    </row>
    <row r="16" spans="1:13" x14ac:dyDescent="0.25">
      <c r="F16" s="34">
        <v>10000</v>
      </c>
      <c r="G16" s="26" t="s">
        <v>36</v>
      </c>
      <c r="H16" s="32">
        <f>$F16*H$6*H$8</f>
        <v>0</v>
      </c>
      <c r="I16" s="32">
        <f t="shared" ref="I16:K16" si="8">$F16*I$6*I$8</f>
        <v>480000</v>
      </c>
      <c r="J16" s="32">
        <f t="shared" si="8"/>
        <v>672000</v>
      </c>
      <c r="K16" s="32">
        <f t="shared" si="8"/>
        <v>288000</v>
      </c>
      <c r="L16" s="31"/>
      <c r="M16" s="33">
        <f>SUM(H16:K16)</f>
        <v>1440000</v>
      </c>
    </row>
    <row r="17" spans="6:13" x14ac:dyDescent="0.25">
      <c r="G17" s="26" t="s">
        <v>37</v>
      </c>
      <c r="H17" s="29">
        <f>H$3*H$8*$F16</f>
        <v>5000</v>
      </c>
      <c r="I17" s="29">
        <f t="shared" ref="I17" si="9">I$3*I$8*$F16</f>
        <v>12500</v>
      </c>
      <c r="J17" s="29">
        <f t="shared" ref="J17" si="10">J$3*J$8*$F16</f>
        <v>20000</v>
      </c>
      <c r="K17" s="29">
        <f t="shared" ref="K17" si="11">K$3*K$8*$F16</f>
        <v>12500</v>
      </c>
      <c r="M17" s="27">
        <f>SUM(H17:K17)</f>
        <v>50000</v>
      </c>
    </row>
    <row r="18" spans="6:13" x14ac:dyDescent="0.25">
      <c r="G18" s="13"/>
      <c r="H18" s="14"/>
      <c r="I18" s="14"/>
      <c r="J18" s="14"/>
      <c r="K18" s="14"/>
      <c r="M18" s="14"/>
    </row>
    <row r="20" spans="6:13" x14ac:dyDescent="0.25">
      <c r="F20" s="20" t="s">
        <v>34</v>
      </c>
    </row>
    <row r="21" spans="6:13" x14ac:dyDescent="0.25">
      <c r="H21" s="89" t="s">
        <v>32</v>
      </c>
      <c r="I21" s="89"/>
      <c r="J21" s="89"/>
      <c r="K21" s="89"/>
    </row>
    <row r="22" spans="6:13" x14ac:dyDescent="0.25">
      <c r="H22" s="2">
        <v>1</v>
      </c>
      <c r="I22" s="2">
        <v>5</v>
      </c>
      <c r="J22" s="2">
        <v>10</v>
      </c>
      <c r="K22" s="2">
        <v>25</v>
      </c>
    </row>
    <row r="23" spans="6:13" x14ac:dyDescent="0.25">
      <c r="G23" s="24" t="s">
        <v>29</v>
      </c>
      <c r="H23" s="18">
        <v>200</v>
      </c>
      <c r="I23" s="18">
        <v>180</v>
      </c>
      <c r="J23" s="18">
        <v>140</v>
      </c>
      <c r="K23" s="18">
        <v>100</v>
      </c>
    </row>
    <row r="24" spans="6:13" x14ac:dyDescent="0.25">
      <c r="G24" s="24" t="s">
        <v>30</v>
      </c>
      <c r="H24" s="18">
        <f>H23*H22</f>
        <v>200</v>
      </c>
      <c r="I24" s="18">
        <f t="shared" ref="I24:K24" si="12">I23*I22</f>
        <v>900</v>
      </c>
      <c r="J24" s="18">
        <f t="shared" si="12"/>
        <v>1400</v>
      </c>
      <c r="K24" s="18">
        <f t="shared" si="12"/>
        <v>2500</v>
      </c>
    </row>
    <row r="25" spans="6:13" x14ac:dyDescent="0.25">
      <c r="G25" s="35"/>
    </row>
    <row r="26" spans="6:13" x14ac:dyDescent="0.25">
      <c r="G26" s="36" t="s">
        <v>31</v>
      </c>
      <c r="H26" s="91">
        <f>SUM(H24:K24)/SUM(H22:K22)</f>
        <v>121.95121951219512</v>
      </c>
      <c r="I26" s="91"/>
      <c r="J26" s="91"/>
      <c r="K26" s="91"/>
    </row>
    <row r="27" spans="6:13" x14ac:dyDescent="0.25">
      <c r="G27" s="13">
        <v>500</v>
      </c>
      <c r="H27" s="90">
        <f>H$26*G27</f>
        <v>60975.609756097561</v>
      </c>
      <c r="I27" s="90"/>
      <c r="J27" s="90"/>
      <c r="K27" s="90"/>
    </row>
    <row r="28" spans="6:13" x14ac:dyDescent="0.25">
      <c r="G28" s="13">
        <v>1000</v>
      </c>
      <c r="H28" s="90">
        <f>H$26*G28</f>
        <v>121951.21951219512</v>
      </c>
      <c r="I28" s="90"/>
      <c r="J28" s="90"/>
      <c r="K28" s="90"/>
    </row>
    <row r="29" spans="6:13" x14ac:dyDescent="0.25">
      <c r="G29" s="13">
        <v>5000</v>
      </c>
      <c r="H29" s="90">
        <f>H$26*G29</f>
        <v>609756.09756097558</v>
      </c>
      <c r="I29" s="90"/>
      <c r="J29" s="90"/>
      <c r="K29" s="90"/>
    </row>
    <row r="30" spans="6:13" x14ac:dyDescent="0.25">
      <c r="G30" s="13">
        <v>10000</v>
      </c>
      <c r="H30" s="90">
        <f>H$26*G30</f>
        <v>1219512.1951219512</v>
      </c>
      <c r="I30" s="90"/>
      <c r="J30" s="90"/>
      <c r="K30" s="90"/>
    </row>
    <row r="31" spans="6:13" x14ac:dyDescent="0.25">
      <c r="G31" s="21"/>
    </row>
  </sheetData>
  <mergeCells count="7">
    <mergeCell ref="H2:K2"/>
    <mergeCell ref="H30:K30"/>
    <mergeCell ref="H21:K21"/>
    <mergeCell ref="H26:K26"/>
    <mergeCell ref="H27:K27"/>
    <mergeCell ref="H28:K28"/>
    <mergeCell ref="H29:K29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D668-16A9-4A24-AEB7-35A2BB733058}">
  <dimension ref="A1:K35"/>
  <sheetViews>
    <sheetView tabSelected="1" zoomScale="90" zoomScaleNormal="90" workbookViewId="0">
      <selection activeCell="D37" sqref="D37"/>
    </sheetView>
  </sheetViews>
  <sheetFormatPr baseColWidth="10" defaultRowHeight="15" x14ac:dyDescent="0.25"/>
  <cols>
    <col min="1" max="1" width="20.7109375" customWidth="1"/>
    <col min="2" max="2" width="1.42578125" customWidth="1"/>
    <col min="3" max="5" width="20.7109375" customWidth="1"/>
    <col min="6" max="6" width="1.42578125" customWidth="1"/>
    <col min="7" max="9" width="20.7109375" customWidth="1"/>
    <col min="10" max="10" width="1.42578125" customWidth="1"/>
    <col min="11" max="11" width="20.7109375" customWidth="1"/>
  </cols>
  <sheetData>
    <row r="1" spans="1:11" s="42" customFormat="1" ht="21" x14ac:dyDescent="0.35">
      <c r="A1" s="73" t="s">
        <v>56</v>
      </c>
      <c r="B1" s="74"/>
      <c r="C1" s="104" t="s">
        <v>57</v>
      </c>
      <c r="D1" s="104"/>
      <c r="E1" s="104"/>
      <c r="F1" s="74"/>
      <c r="G1" s="115" t="s">
        <v>58</v>
      </c>
      <c r="H1" s="115"/>
      <c r="I1" s="115"/>
      <c r="J1" s="74"/>
      <c r="K1" s="75" t="s">
        <v>59</v>
      </c>
    </row>
    <row r="2" spans="1:11" s="39" customFormat="1" ht="7.5" customHeight="1" x14ac:dyDescent="0.35">
      <c r="A2" s="45"/>
      <c r="B2" s="44"/>
      <c r="C2" s="44"/>
      <c r="D2" s="44"/>
      <c r="E2" s="44"/>
      <c r="F2" s="44"/>
      <c r="G2" s="44"/>
      <c r="H2" s="44"/>
      <c r="I2" s="44"/>
      <c r="J2" s="43"/>
      <c r="K2" s="44"/>
    </row>
    <row r="3" spans="1:11" s="39" customFormat="1" ht="35.1" customHeight="1" thickBot="1" x14ac:dyDescent="0.4">
      <c r="A3" s="76"/>
      <c r="C3" s="118" t="s">
        <v>55</v>
      </c>
      <c r="D3" s="118"/>
      <c r="E3" s="118"/>
      <c r="F3" s="118"/>
      <c r="G3" s="118"/>
      <c r="H3" s="118"/>
      <c r="I3" s="118"/>
      <c r="J3" s="43"/>
      <c r="K3" s="76"/>
    </row>
    <row r="4" spans="1:11" s="39" customFormat="1" ht="7.5" customHeight="1" thickBot="1" x14ac:dyDescent="0.4">
      <c r="A4" s="45"/>
      <c r="B4" s="44"/>
      <c r="C4" s="44"/>
      <c r="D4" s="44"/>
      <c r="E4" s="44"/>
      <c r="F4" s="44"/>
      <c r="G4" s="44"/>
      <c r="H4" s="44"/>
      <c r="I4" s="44"/>
      <c r="J4" s="43"/>
      <c r="K4" s="44"/>
    </row>
    <row r="5" spans="1:11" s="39" customFormat="1" ht="21" customHeight="1" x14ac:dyDescent="0.35">
      <c r="A5" s="111" t="s">
        <v>41</v>
      </c>
      <c r="C5" s="52">
        <v>5</v>
      </c>
      <c r="D5" s="53">
        <v>4</v>
      </c>
      <c r="E5" s="54">
        <v>3</v>
      </c>
      <c r="G5" s="46">
        <v>20</v>
      </c>
      <c r="H5" s="47">
        <v>18</v>
      </c>
      <c r="I5" s="48">
        <v>16</v>
      </c>
      <c r="J5" s="43"/>
      <c r="K5" s="71">
        <v>500</v>
      </c>
    </row>
    <row r="6" spans="1:11" s="39" customFormat="1" ht="21" customHeight="1" thickBot="1" x14ac:dyDescent="0.3">
      <c r="A6" s="112"/>
      <c r="C6" s="81">
        <f>C5*12</f>
        <v>60</v>
      </c>
      <c r="D6" s="82">
        <f>D5*12</f>
        <v>48</v>
      </c>
      <c r="E6" s="83">
        <f>E5*12</f>
        <v>36</v>
      </c>
      <c r="G6" s="84">
        <f>G5*12</f>
        <v>240</v>
      </c>
      <c r="H6" s="85">
        <f>H5*12</f>
        <v>216</v>
      </c>
      <c r="I6" s="86">
        <f>I5*12</f>
        <v>192</v>
      </c>
      <c r="K6" s="72">
        <f>K5*12</f>
        <v>6000</v>
      </c>
    </row>
    <row r="8" spans="1:11" s="39" customFormat="1" ht="35.1" customHeight="1" thickBot="1" x14ac:dyDescent="0.3">
      <c r="A8" s="103" t="s">
        <v>42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</row>
    <row r="9" spans="1:11" s="39" customFormat="1" ht="7.5" customHeight="1" thickBot="1" x14ac:dyDescent="0.3">
      <c r="A9" s="45"/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21.75" customHeight="1" x14ac:dyDescent="0.3">
      <c r="A10" s="113" t="s">
        <v>48</v>
      </c>
      <c r="C10" s="56">
        <v>5</v>
      </c>
      <c r="D10" s="57">
        <v>10</v>
      </c>
      <c r="E10" s="58">
        <v>15</v>
      </c>
      <c r="F10" s="62"/>
      <c r="G10" s="59">
        <v>10</v>
      </c>
      <c r="H10" s="60">
        <v>20</v>
      </c>
      <c r="I10" s="61">
        <v>30</v>
      </c>
      <c r="K10" s="116" t="s">
        <v>40</v>
      </c>
    </row>
    <row r="11" spans="1:11" ht="24" customHeight="1" thickBot="1" x14ac:dyDescent="0.3">
      <c r="A11" s="114"/>
      <c r="C11" s="78">
        <f>C6*C10</f>
        <v>300</v>
      </c>
      <c r="D11" s="79">
        <f>D6*D10</f>
        <v>480</v>
      </c>
      <c r="E11" s="80">
        <f t="shared" ref="E11" si="0">E6*E10</f>
        <v>540</v>
      </c>
      <c r="F11" s="39"/>
      <c r="G11" s="63">
        <f>G6*G10</f>
        <v>2400</v>
      </c>
      <c r="H11" s="64">
        <f>H6*H10</f>
        <v>4320</v>
      </c>
      <c r="I11" s="65">
        <f t="shared" ref="I11" si="1">I6*I10</f>
        <v>5760</v>
      </c>
      <c r="K11" s="117"/>
    </row>
    <row r="13" spans="1:11" s="39" customFormat="1" ht="37.5" customHeight="1" thickBot="1" x14ac:dyDescent="0.3">
      <c r="A13" s="103" t="s">
        <v>47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</row>
    <row r="14" spans="1:11" s="39" customFormat="1" ht="7.5" customHeight="1" thickBot="1" x14ac:dyDescent="0.3">
      <c r="A14" s="45"/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s="39" customFormat="1" ht="37.5" customHeight="1" x14ac:dyDescent="0.25">
      <c r="A15" s="66" t="s">
        <v>61</v>
      </c>
      <c r="C15" s="108" t="s">
        <v>45</v>
      </c>
      <c r="D15" s="109"/>
      <c r="E15" s="110"/>
      <c r="G15" s="119" t="s">
        <v>49</v>
      </c>
      <c r="H15" s="120"/>
      <c r="I15" s="121"/>
      <c r="J15" s="40"/>
      <c r="K15" s="70" t="s">
        <v>44</v>
      </c>
    </row>
    <row r="16" spans="1:11" s="39" customFormat="1" ht="35.1" customHeight="1" x14ac:dyDescent="0.25">
      <c r="A16" s="93" t="s">
        <v>60</v>
      </c>
      <c r="C16" s="67" t="s">
        <v>51</v>
      </c>
      <c r="D16" s="68" t="s">
        <v>52</v>
      </c>
      <c r="E16" s="69" t="s">
        <v>53</v>
      </c>
      <c r="G16" s="95" t="s">
        <v>62</v>
      </c>
      <c r="H16" s="96"/>
      <c r="I16" s="97"/>
      <c r="K16" s="101" t="s">
        <v>46</v>
      </c>
    </row>
    <row r="17" spans="1:11" s="39" customFormat="1" ht="21" customHeight="1" thickBot="1" x14ac:dyDescent="0.3">
      <c r="A17" s="94"/>
      <c r="C17" s="105" t="s">
        <v>54</v>
      </c>
      <c r="D17" s="106"/>
      <c r="E17" s="107"/>
      <c r="G17" s="98"/>
      <c r="H17" s="99"/>
      <c r="I17" s="100"/>
      <c r="J17" s="40"/>
      <c r="K17" s="102"/>
    </row>
    <row r="18" spans="1:11" x14ac:dyDescent="0.25">
      <c r="A18" s="41"/>
      <c r="B18" s="1"/>
      <c r="F18" s="1"/>
    </row>
    <row r="19" spans="1:11" s="39" customFormat="1" ht="37.5" customHeight="1" thickBot="1" x14ac:dyDescent="0.3">
      <c r="A19" s="103" t="s">
        <v>43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1:11" s="39" customFormat="1" ht="7.5" customHeight="1" x14ac:dyDescent="0.25">
      <c r="A20" s="45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s="39" customFormat="1" ht="21" customHeight="1" x14ac:dyDescent="0.25">
      <c r="A21" s="92" t="s">
        <v>50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</row>
    <row r="22" spans="1:11" s="39" customFormat="1" ht="21" customHeight="1" x14ac:dyDescent="0.25">
      <c r="A22" s="51"/>
      <c r="C22" s="55"/>
      <c r="D22" s="55"/>
      <c r="E22" s="55"/>
      <c r="G22" s="49"/>
      <c r="H22" s="49"/>
      <c r="I22" s="49"/>
      <c r="K22" s="50"/>
    </row>
    <row r="23" spans="1:11" s="39" customFormat="1" ht="21" customHeight="1" x14ac:dyDescent="0.25">
      <c r="A23" s="51"/>
      <c r="C23" s="55"/>
      <c r="D23" s="55"/>
      <c r="E23" s="55"/>
      <c r="G23" s="49"/>
      <c r="H23" s="49"/>
      <c r="I23" s="49"/>
      <c r="K23" s="50"/>
    </row>
    <row r="24" spans="1:11" x14ac:dyDescent="0.25">
      <c r="A24" s="1"/>
      <c r="B24" s="1"/>
      <c r="C24" s="1"/>
      <c r="D24" s="1"/>
      <c r="E24" s="1"/>
      <c r="F24" s="1"/>
    </row>
    <row r="25" spans="1:11" x14ac:dyDescent="0.25">
      <c r="A25" s="1"/>
      <c r="B25" s="1"/>
      <c r="C25" s="1"/>
      <c r="D25" s="1"/>
      <c r="E25" s="1"/>
      <c r="F25" s="1"/>
    </row>
    <row r="26" spans="1:11" x14ac:dyDescent="0.25">
      <c r="B26" s="1"/>
      <c r="F26" s="1"/>
    </row>
    <row r="27" spans="1:11" ht="3" customHeight="1" x14ac:dyDescent="0.25"/>
    <row r="28" spans="1:11" x14ac:dyDescent="0.25">
      <c r="A28" s="38"/>
      <c r="B28" s="1"/>
      <c r="C28">
        <v>5</v>
      </c>
      <c r="D28" t="s">
        <v>63</v>
      </c>
      <c r="F28" s="1"/>
      <c r="G28" s="30">
        <v>50</v>
      </c>
    </row>
    <row r="29" spans="1:11" x14ac:dyDescent="0.25">
      <c r="A29" s="38"/>
      <c r="B29" s="1"/>
      <c r="C29">
        <v>3</v>
      </c>
      <c r="D29" t="s">
        <v>64</v>
      </c>
      <c r="E29" s="77" t="s">
        <v>65</v>
      </c>
      <c r="F29" s="1"/>
      <c r="G29" s="30">
        <f>C29*200*C28</f>
        <v>3000</v>
      </c>
    </row>
    <row r="30" spans="1:11" x14ac:dyDescent="0.25">
      <c r="A30" s="38"/>
      <c r="B30" s="1"/>
      <c r="F30" s="1"/>
    </row>
    <row r="31" spans="1:11" x14ac:dyDescent="0.25">
      <c r="B31" s="1"/>
      <c r="F31" s="1"/>
    </row>
    <row r="35" customFormat="1" ht="3" customHeight="1" x14ac:dyDescent="0.25"/>
  </sheetData>
  <mergeCells count="16">
    <mergeCell ref="A8:K8"/>
    <mergeCell ref="C1:E1"/>
    <mergeCell ref="C17:E17"/>
    <mergeCell ref="A19:K19"/>
    <mergeCell ref="C15:E15"/>
    <mergeCell ref="A5:A6"/>
    <mergeCell ref="A10:A11"/>
    <mergeCell ref="G1:I1"/>
    <mergeCell ref="K10:K11"/>
    <mergeCell ref="C3:I3"/>
    <mergeCell ref="G15:I15"/>
    <mergeCell ref="A21:K21"/>
    <mergeCell ref="A16:A17"/>
    <mergeCell ref="G16:I17"/>
    <mergeCell ref="K16:K17"/>
    <mergeCell ref="A13:K1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Codes</vt:lpstr>
      <vt:lpstr>Feuil2</vt:lpstr>
      <vt:lpstr>Abonnement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infaemous labs</dc:creator>
  <cp:lastModifiedBy>Loïc Béard</cp:lastModifiedBy>
  <dcterms:created xsi:type="dcterms:W3CDTF">2023-04-12T15:03:51Z</dcterms:created>
  <dcterms:modified xsi:type="dcterms:W3CDTF">2023-07-19T14:24:12Z</dcterms:modified>
</cp:coreProperties>
</file>