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540" windowHeight="7950"/>
  </bookViews>
  <sheets>
    <sheet name="登机口对应表" sheetId="6" r:id="rId1"/>
  </sheets>
  <calcPr calcId="144525"/>
</workbook>
</file>

<file path=xl/sharedStrings.xml><?xml version="1.0" encoding="utf-8"?>
<sst xmlns="http://schemas.openxmlformats.org/spreadsheetml/2006/main" count="876" uniqueCount="218">
  <si>
    <t>登机口</t>
  </si>
  <si>
    <t>近/远机位登机口</t>
  </si>
  <si>
    <t>国际/国内</t>
  </si>
  <si>
    <t>登机口对应机位等级</t>
  </si>
  <si>
    <t>步行时间</t>
  </si>
  <si>
    <t>登机口对应的机位</t>
  </si>
  <si>
    <t>到达行走时间</t>
  </si>
  <si>
    <t>出发行走时间</t>
  </si>
  <si>
    <t>中转行走时间</t>
  </si>
  <si>
    <t>A101</t>
  </si>
  <si>
    <t>近机位登机口</t>
  </si>
  <si>
    <t>国际</t>
  </si>
  <si>
    <t>E</t>
  </si>
  <si>
    <t>A102</t>
  </si>
  <si>
    <t>C</t>
  </si>
  <si>
    <t>A103</t>
  </si>
  <si>
    <t>A104</t>
  </si>
  <si>
    <t>A105</t>
  </si>
  <si>
    <t>F</t>
  </si>
  <si>
    <t>A106</t>
  </si>
  <si>
    <t>A107</t>
  </si>
  <si>
    <t>A108</t>
  </si>
  <si>
    <t>D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</si>
  <si>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</si>
  <si>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</si>
  <si>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</si>
  <si>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</si>
  <si>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</si>
  <si>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</si>
  <si>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</si>
  <si>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</si>
  <si>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</si>
  <si>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</si>
  <si>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</si>
  <si>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</si>
  <si>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</si>
  <si>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</si>
  <si>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</si>
  <si>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</si>
  <si>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国内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</si>
  <si>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</si>
  <si>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</si>
  <si>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</si>
  <si>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</si>
  <si>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</si>
  <si>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</si>
  <si>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</si>
  <si>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</si>
  <si>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</si>
  <si>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</si>
  <si>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</si>
  <si>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</si>
  <si>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</si>
  <si>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</si>
  <si>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</si>
  <si>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</si>
  <si>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</si>
  <si>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</si>
  <si>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</si>
  <si>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A154，B154</t>
  </si>
  <si>
    <t>可转换</t>
  </si>
  <si>
    <t>A155，B155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</si>
  <si>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</si>
  <si>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</si>
  <si>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</si>
  <si>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</si>
  <si>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</si>
  <si>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</si>
  <si>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</si>
  <si>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</si>
  <si>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</si>
  <si>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</si>
  <si>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</si>
  <si>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A167,B167</t>
  </si>
  <si>
    <t>A168,B168</t>
  </si>
  <si>
    <t>A169,B169</t>
  </si>
  <si>
    <t>A170,B170</t>
  </si>
  <si>
    <t>A171,B171</t>
  </si>
  <si>
    <t>A172,B172</t>
  </si>
  <si>
    <t>A173,B173</t>
  </si>
  <si>
    <t>B201</t>
  </si>
  <si>
    <t>B202</t>
  </si>
  <si>
    <t>B203</t>
  </si>
  <si>
    <t>B204</t>
  </si>
  <si>
    <t>B205</t>
  </si>
  <si>
    <t>B206</t>
  </si>
  <si>
    <t>B207</t>
  </si>
  <si>
    <t>B208</t>
  </si>
  <si>
    <t>B209</t>
  </si>
  <si>
    <t>B210</t>
  </si>
  <si>
    <t>B211</t>
  </si>
  <si>
    <t>B212</t>
  </si>
  <si>
    <t>B213</t>
  </si>
  <si>
    <t>B214</t>
  </si>
  <si>
    <t>B215</t>
  </si>
  <si>
    <t>B216</t>
  </si>
  <si>
    <t>B217</t>
  </si>
  <si>
    <t>B218</t>
  </si>
  <si>
    <t>B219</t>
  </si>
  <si>
    <t>B220</t>
  </si>
  <si>
    <t>B221</t>
  </si>
  <si>
    <t>B222</t>
  </si>
  <si>
    <t>B223</t>
  </si>
  <si>
    <t>B224</t>
  </si>
  <si>
    <t>B225</t>
  </si>
  <si>
    <t>B226</t>
  </si>
  <si>
    <t>B227</t>
  </si>
  <si>
    <t>B228</t>
  </si>
  <si>
    <t>B229</t>
  </si>
  <si>
    <t>B230</t>
  </si>
  <si>
    <t>B231</t>
  </si>
  <si>
    <t>B232</t>
  </si>
  <si>
    <t>B233</t>
  </si>
  <si>
    <t>B234</t>
  </si>
  <si>
    <t>B235</t>
  </si>
  <si>
    <t>B250</t>
  </si>
  <si>
    <t>B251</t>
  </si>
  <si>
    <t>B252</t>
  </si>
  <si>
    <t>B253</t>
  </si>
  <si>
    <t>B254</t>
  </si>
  <si>
    <t>B255</t>
  </si>
  <si>
    <t>B256</t>
  </si>
  <si>
    <t>B257</t>
  </si>
  <si>
    <t>B258</t>
  </si>
  <si>
    <t>B259</t>
  </si>
  <si>
    <t>B260</t>
  </si>
  <si>
    <t>B261</t>
  </si>
  <si>
    <t>B262</t>
  </si>
  <si>
    <t>B263</t>
  </si>
  <si>
    <t>B264</t>
  </si>
  <si>
    <t>B265</t>
  </si>
  <si>
    <t>B266</t>
  </si>
  <si>
    <t>B267</t>
  </si>
  <si>
    <t>B268</t>
  </si>
  <si>
    <t>B269</t>
  </si>
  <si>
    <t>B270</t>
  </si>
  <si>
    <t>B271</t>
  </si>
  <si>
    <t>B272</t>
  </si>
  <si>
    <t>B273</t>
  </si>
  <si>
    <t>B274</t>
  </si>
  <si>
    <t>B275</t>
  </si>
  <si>
    <t>B276</t>
  </si>
  <si>
    <t>B277</t>
  </si>
  <si>
    <t>B278</t>
  </si>
  <si>
    <t>B279</t>
  </si>
  <si>
    <t>A01</t>
  </si>
  <si>
    <t>远机位登机口</t>
  </si>
  <si>
    <t>远机位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</si>
  <si>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</si>
  <si>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</si>
  <si>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</si>
  <si>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</si>
  <si>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</si>
  <si>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</si>
  <si>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</si>
  <si>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</si>
  <si>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</si>
  <si>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</si>
  <si>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</si>
  <si>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</si>
  <si>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</si>
  <si>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</si>
  <si>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</si>
  <si>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</si>
  <si>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</si>
  <si>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A50</t>
  </si>
  <si>
    <t>A51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</si>
  <si>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</si>
  <si>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</si>
  <si>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</si>
  <si>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</si>
  <si>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</si>
  <si>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</si>
  <si>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</si>
  <si>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</si>
  <si>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</si>
  <si>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</si>
  <si>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</si>
  <si>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</si>
  <si>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</si>
  <si>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</si>
  <si>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</si>
  <si>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</si>
  <si>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</si>
  <si>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</si>
  <si>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</si>
  <si>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</si>
  <si>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</si>
  <si>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</si>
  <si>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</si>
  <si>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</si>
  <si>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</si>
  <si>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</si>
  <si>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</si>
  <si>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</si>
  <si>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</si>
  <si>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B50</t>
  </si>
  <si>
    <t>B51</t>
  </si>
  <si>
    <t>B52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</si>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</sst>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32" borderId="0" applyNumberFormat="false" applyBorder="false" applyAlignment="false" applyProtection="false">
      <alignment vertical="center"/>
    </xf>
    <xf numFmtId="0" fontId="4" fillId="3" borderId="0" applyNumberFormat="false" applyBorder="false" applyAlignment="false" applyProtection="false">
      <alignment vertical="center"/>
    </xf>
    <xf numFmtId="0" fontId="5" fillId="19" borderId="0" applyNumberFormat="false" applyBorder="false" applyAlignment="false" applyProtection="false">
      <alignment vertical="center"/>
    </xf>
    <xf numFmtId="0" fontId="18" fillId="22" borderId="7" applyNumberFormat="false" applyAlignment="false" applyProtection="false">
      <alignment vertical="center"/>
    </xf>
    <xf numFmtId="0" fontId="4" fillId="23" borderId="0" applyNumberFormat="false" applyBorder="false" applyAlignment="false" applyProtection="false">
      <alignment vertical="center"/>
    </xf>
    <xf numFmtId="0" fontId="4" fillId="8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5" fillId="31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5" fillId="18" borderId="0" applyNumberFormat="false" applyBorder="false" applyAlignment="false" applyProtection="false">
      <alignment vertical="center"/>
    </xf>
    <xf numFmtId="0" fontId="5" fillId="16" borderId="0" applyNumberFormat="false" applyBorder="false" applyAlignment="false" applyProtection="false">
      <alignment vertical="center"/>
    </xf>
    <xf numFmtId="0" fontId="5" fillId="27" borderId="0" applyNumberFormat="false" applyBorder="false" applyAlignment="false" applyProtection="false">
      <alignment vertical="center"/>
    </xf>
    <xf numFmtId="0" fontId="5" fillId="29" borderId="0" applyNumberFormat="false" applyBorder="false" applyAlignment="false" applyProtection="false">
      <alignment vertical="center"/>
    </xf>
    <xf numFmtId="0" fontId="5" fillId="25" borderId="0" applyNumberFormat="false" applyBorder="false" applyAlignment="false" applyProtection="false">
      <alignment vertical="center"/>
    </xf>
    <xf numFmtId="0" fontId="19" fillId="24" borderId="7" applyNumberFormat="false" applyAlignment="false" applyProtection="false">
      <alignment vertical="center"/>
    </xf>
    <xf numFmtId="0" fontId="5" fillId="13" borderId="0" applyNumberFormat="false" applyBorder="false" applyAlignment="false" applyProtection="false">
      <alignment vertical="center"/>
    </xf>
    <xf numFmtId="0" fontId="17" fillId="21" borderId="0" applyNumberFormat="false" applyBorder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0" fontId="20" fillId="28" borderId="0" applyNumberFormat="false" applyBorder="false" applyAlignment="false" applyProtection="false">
      <alignment vertical="center"/>
    </xf>
    <xf numFmtId="0" fontId="4" fillId="33" borderId="0" applyNumberFormat="false" applyBorder="false" applyAlignment="false" applyProtection="false">
      <alignment vertical="center"/>
    </xf>
    <xf numFmtId="0" fontId="16" fillId="0" borderId="6" applyNumberFormat="false" applyFill="false" applyAlignment="false" applyProtection="false">
      <alignment vertical="center"/>
    </xf>
    <xf numFmtId="0" fontId="13" fillId="15" borderId="0" applyNumberFormat="false" applyBorder="false" applyAlignment="false" applyProtection="false">
      <alignment vertical="center"/>
    </xf>
    <xf numFmtId="0" fontId="12" fillId="14" borderId="4" applyNumberFormat="false" applyAlignment="false" applyProtection="false">
      <alignment vertical="center"/>
    </xf>
    <xf numFmtId="0" fontId="21" fillId="24" borderId="8" applyNumberFormat="false" applyAlignment="false" applyProtection="false">
      <alignment vertical="center"/>
    </xf>
    <xf numFmtId="0" fontId="11" fillId="0" borderId="2" applyNumberFormat="false" applyFill="false" applyAlignment="false" applyProtection="false">
      <alignment vertical="center"/>
    </xf>
    <xf numFmtId="0" fontId="22" fillId="0" borderId="0" applyNumberFormat="false" applyFill="false" applyBorder="false" applyAlignment="false" applyProtection="false">
      <alignment vertical="center"/>
    </xf>
    <xf numFmtId="0" fontId="4" fillId="7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4" fillId="17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4" fillId="11" borderId="0" applyNumberFormat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5" fillId="9" borderId="0" applyNumberFormat="false" applyBorder="false" applyAlignment="false" applyProtection="false">
      <alignment vertical="center"/>
    </xf>
    <xf numFmtId="0" fontId="0" fillId="10" borderId="3" applyNumberFormat="false" applyFont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0" fontId="5" fillId="6" borderId="0" applyNumberFormat="false" applyBorder="false" applyAlignment="false" applyProtection="false">
      <alignment vertical="center"/>
    </xf>
    <xf numFmtId="0" fontId="4" fillId="5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8" fillId="0" borderId="2" applyNumberFormat="false" applyFill="false" applyAlignment="false" applyProtection="false">
      <alignment vertical="center"/>
    </xf>
    <xf numFmtId="0" fontId="4" fillId="30" borderId="0" applyNumberFormat="false" applyBorder="false" applyAlignment="false" applyProtection="false">
      <alignment vertical="center"/>
    </xf>
    <xf numFmtId="0" fontId="6" fillId="0" borderId="1" applyNumberFormat="false" applyFill="false" applyAlignment="false" applyProtection="false">
      <alignment vertical="center"/>
    </xf>
    <xf numFmtId="0" fontId="5" fillId="4" borderId="0" applyNumberFormat="false" applyBorder="false" applyAlignment="false" applyProtection="false">
      <alignment vertical="center"/>
    </xf>
    <xf numFmtId="0" fontId="4" fillId="12" borderId="0" applyNumberFormat="false" applyBorder="false" applyAlignment="false" applyProtection="false">
      <alignment vertical="center"/>
    </xf>
    <xf numFmtId="0" fontId="15" fillId="0" borderId="5" applyNumberFormat="false" applyFill="false" applyAlignment="false" applyProtection="false">
      <alignment vertical="center"/>
    </xf>
  </cellStyleXfs>
  <cellXfs count="17">
    <xf numFmtId="0" fontId="0" fillId="0" borderId="0" xfId="0">
      <alignment vertical="center"/>
    </xf>
    <xf numFmtId="0" fontId="0" fillId="0" borderId="0" xfId="0" applyFill="true">
      <alignment vertical="center"/>
    </xf>
    <xf numFmtId="0" fontId="0" fillId="0" borderId="0" xfId="0" applyFill="true" applyAlignment="true">
      <alignment horizontal="center" vertical="center"/>
    </xf>
    <xf numFmtId="0" fontId="0" fillId="0" borderId="0" xfId="0" applyFont="true" applyFill="true" applyBorder="true" applyAlignment="true">
      <alignment horizontal="center" vertical="center"/>
    </xf>
    <xf numFmtId="0" fontId="0" fillId="0" borderId="0" xfId="0" applyFont="true" applyFill="true" applyBorder="true">
      <alignment vertical="center"/>
    </xf>
    <xf numFmtId="0" fontId="0" fillId="0" borderId="0" xfId="0" applyFill="true" applyBorder="true" applyAlignment="true">
      <alignment horizontal="center" vertical="center" wrapText="true"/>
    </xf>
    <xf numFmtId="0" fontId="0" fillId="0" borderId="0" xfId="0" applyFont="true" applyFill="true" applyBorder="true" applyAlignment="true">
      <alignment horizontal="center" vertical="center" wrapText="true"/>
    </xf>
    <xf numFmtId="0" fontId="0" fillId="0" borderId="0" xfId="0" applyFill="true" applyBorder="true" applyAlignment="true">
      <alignment horizontal="center" vertical="center"/>
    </xf>
    <xf numFmtId="0" fontId="1" fillId="0" borderId="0" xfId="0" applyFont="true" applyFill="true" applyBorder="true" applyAlignment="true">
      <alignment horizontal="center" vertical="center" wrapText="true"/>
    </xf>
    <xf numFmtId="0" fontId="2" fillId="0" borderId="0" xfId="0" applyFont="true" applyFill="true" applyBorder="true" applyAlignment="true">
      <alignment horizontal="center" vertical="center"/>
    </xf>
    <xf numFmtId="0" fontId="3" fillId="0" borderId="0" xfId="0" applyFont="true" applyFill="true" applyBorder="true" applyAlignment="true">
      <alignment horizontal="center" vertical="center"/>
    </xf>
    <xf numFmtId="0" fontId="0" fillId="0" borderId="0" xfId="0" applyFont="true" applyAlignment="true">
      <alignment horizontal="center" vertical="center"/>
    </xf>
    <xf numFmtId="0" fontId="2" fillId="0" borderId="0" xfId="0" applyFont="true" applyFill="true" applyBorder="true" applyAlignment="true" applyProtection="true">
      <alignment horizontal="center" vertical="center" wrapText="true"/>
      <protection locked="false"/>
    </xf>
    <xf numFmtId="0" fontId="0" fillId="0" borderId="0" xfId="0" applyFont="true">
      <alignment vertical="center"/>
    </xf>
    <xf numFmtId="0" fontId="0" fillId="2" borderId="0" xfId="0" applyFill="true" applyBorder="true" applyAlignment="true">
      <alignment horizontal="center" vertical="center"/>
    </xf>
    <xf numFmtId="0" fontId="1" fillId="2" borderId="0" xfId="0" applyFont="true" applyFill="true" applyBorder="true" applyAlignment="true">
      <alignment horizontal="center" vertical="center" wrapText="true"/>
    </xf>
    <xf numFmtId="0" fontId="0" fillId="0" borderId="0" xfId="0" applyFont="true" applyFill="true" applyAlignment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0"/>
  <sheetViews>
    <sheetView tabSelected="1" zoomScale="115" zoomScaleNormal="115" topLeftCell="B9" workbookViewId="0">
      <selection activeCell="F30" sqref="D30:F30"/>
    </sheetView>
  </sheetViews>
  <sheetFormatPr defaultColWidth="8.84166666666667" defaultRowHeight="13.5"/>
  <cols>
    <col min="1" max="4" width="18.2583333333333" style="1" customWidth="true"/>
    <col min="5" max="5" width="12.8416666666667"/>
    <col min="6" max="6" width="14" style="2" customWidth="true"/>
    <col min="7" max="8" width="12.8416666666667"/>
    <col min="9" max="9" width="12.575" customWidth="true"/>
  </cols>
  <sheetData>
    <row r="1" ht="27" spans="1:9">
      <c r="A1" s="3" t="s">
        <v>0</v>
      </c>
      <c r="B1" s="3" t="s">
        <v>1</v>
      </c>
      <c r="C1" s="3" t="s">
        <v>2</v>
      </c>
      <c r="D1" s="4" t="s">
        <v>3</v>
      </c>
      <c r="E1" s="11" t="s">
        <v>4</v>
      </c>
      <c r="F1" s="12" t="s">
        <v>5</v>
      </c>
      <c r="G1" s="13" t="s">
        <v>6</v>
      </c>
      <c r="H1" s="13" t="s">
        <v>7</v>
      </c>
      <c r="I1" s="13" t="s">
        <v>8</v>
      </c>
    </row>
    <row r="2" spans="1:12">
      <c r="A2" s="5" t="s">
        <v>9</v>
      </c>
      <c r="B2" s="6" t="s">
        <v>10</v>
      </c>
      <c r="C2" s="7" t="s">
        <v>11</v>
      </c>
      <c r="D2" s="8" t="s">
        <v>12</v>
      </c>
      <c r="E2">
        <f>0.8+3.5</f>
        <v>4.3</v>
      </c>
      <c r="F2" s="2">
        <v>101</v>
      </c>
      <c r="G2">
        <f>0.8+3.5</f>
        <v>4.3</v>
      </c>
      <c r="H2">
        <f>0.8+3.5</f>
        <v>4.3</v>
      </c>
      <c r="I2">
        <v>26</v>
      </c>
      <c r="J2">
        <v>0</v>
      </c>
      <c r="L2">
        <v>0</v>
      </c>
    </row>
    <row r="3" spans="1:12">
      <c r="A3" s="5" t="s">
        <v>13</v>
      </c>
      <c r="B3" s="6" t="s">
        <v>10</v>
      </c>
      <c r="C3" s="7" t="s">
        <v>11</v>
      </c>
      <c r="D3" s="8" t="s">
        <v>14</v>
      </c>
      <c r="E3">
        <f>2+3.5</f>
        <v>5.5</v>
      </c>
      <c r="F3" s="2">
        <v>102</v>
      </c>
      <c r="G3">
        <f>2+3.5</f>
        <v>5.5</v>
      </c>
      <c r="H3">
        <f>2+3.5</f>
        <v>5.5</v>
      </c>
      <c r="I3">
        <v>26</v>
      </c>
      <c r="J3">
        <v>1</v>
      </c>
      <c r="L3">
        <v>1</v>
      </c>
    </row>
    <row r="4" spans="1:12">
      <c r="A4" s="5" t="s">
        <v>15</v>
      </c>
      <c r="B4" s="6" t="s">
        <v>10</v>
      </c>
      <c r="C4" s="7" t="s">
        <v>11</v>
      </c>
      <c r="D4" s="8" t="s">
        <v>12</v>
      </c>
      <c r="E4">
        <f>2.8+3.5</f>
        <v>6.3</v>
      </c>
      <c r="F4" s="2">
        <v>103</v>
      </c>
      <c r="G4">
        <f>2.8+3.5</f>
        <v>6.3</v>
      </c>
      <c r="H4">
        <f>2.8+3.5</f>
        <v>6.3</v>
      </c>
      <c r="I4">
        <v>26</v>
      </c>
      <c r="J4">
        <v>2</v>
      </c>
      <c r="L4">
        <v>2</v>
      </c>
    </row>
    <row r="5" spans="1:12">
      <c r="A5" s="5" t="s">
        <v>16</v>
      </c>
      <c r="B5" s="6" t="s">
        <v>10</v>
      </c>
      <c r="C5" s="7" t="s">
        <v>11</v>
      </c>
      <c r="D5" s="8" t="s">
        <v>12</v>
      </c>
      <c r="E5">
        <f>4+3.5</f>
        <v>7.5</v>
      </c>
      <c r="F5" s="2">
        <v>104</v>
      </c>
      <c r="G5">
        <f>4+3.5</f>
        <v>7.5</v>
      </c>
      <c r="H5">
        <f>4+3.5</f>
        <v>7.5</v>
      </c>
      <c r="I5">
        <v>26</v>
      </c>
      <c r="J5">
        <v>3</v>
      </c>
      <c r="L5">
        <v>3</v>
      </c>
    </row>
    <row r="6" spans="1:12">
      <c r="A6" s="5" t="s">
        <v>17</v>
      </c>
      <c r="B6" s="6" t="s">
        <v>10</v>
      </c>
      <c r="C6" s="7" t="s">
        <v>11</v>
      </c>
      <c r="D6" s="8" t="s">
        <v>18</v>
      </c>
      <c r="E6">
        <f>4.8+3.5</f>
        <v>8.3</v>
      </c>
      <c r="F6" s="2">
        <v>105</v>
      </c>
      <c r="G6">
        <f>4.8+3.5</f>
        <v>8.3</v>
      </c>
      <c r="H6">
        <f>4.8+3.5</f>
        <v>8.3</v>
      </c>
      <c r="I6">
        <v>26</v>
      </c>
      <c r="J6">
        <v>4</v>
      </c>
      <c r="L6">
        <v>4</v>
      </c>
    </row>
    <row r="7" spans="1:12">
      <c r="A7" s="5" t="s">
        <v>19</v>
      </c>
      <c r="B7" s="6" t="s">
        <v>10</v>
      </c>
      <c r="C7" s="7" t="s">
        <v>11</v>
      </c>
      <c r="D7" s="8" t="s">
        <v>18</v>
      </c>
      <c r="E7">
        <f>5+3.5</f>
        <v>8.5</v>
      </c>
      <c r="F7" s="2">
        <v>106</v>
      </c>
      <c r="G7">
        <f>5+3.5</f>
        <v>8.5</v>
      </c>
      <c r="H7">
        <f>5+3.5</f>
        <v>8.5</v>
      </c>
      <c r="I7">
        <v>26</v>
      </c>
      <c r="J7">
        <v>5</v>
      </c>
      <c r="L7">
        <v>5</v>
      </c>
    </row>
    <row r="8" spans="1:12">
      <c r="A8" s="5" t="s">
        <v>20</v>
      </c>
      <c r="B8" s="6" t="s">
        <v>10</v>
      </c>
      <c r="C8" s="7" t="s">
        <v>11</v>
      </c>
      <c r="D8" s="8" t="s">
        <v>12</v>
      </c>
      <c r="E8">
        <f>4.8+3.5</f>
        <v>8.3</v>
      </c>
      <c r="F8" s="2">
        <v>107</v>
      </c>
      <c r="G8">
        <f>4.8+3.5</f>
        <v>8.3</v>
      </c>
      <c r="H8">
        <f>4.8+3.5</f>
        <v>8.3</v>
      </c>
      <c r="I8">
        <v>26</v>
      </c>
      <c r="J8">
        <v>6</v>
      </c>
      <c r="L8">
        <v>6</v>
      </c>
    </row>
    <row r="9" spans="1:12">
      <c r="A9" s="5" t="s">
        <v>21</v>
      </c>
      <c r="B9" s="6" t="s">
        <v>10</v>
      </c>
      <c r="C9" s="7" t="s">
        <v>11</v>
      </c>
      <c r="D9" s="8" t="s">
        <v>22</v>
      </c>
      <c r="E9">
        <f>4.5+3.5</f>
        <v>8</v>
      </c>
      <c r="F9" s="2">
        <v>108</v>
      </c>
      <c r="G9">
        <f>4.5+3.5</f>
        <v>8</v>
      </c>
      <c r="H9">
        <f>4.5+3.5</f>
        <v>8</v>
      </c>
      <c r="I9">
        <v>26</v>
      </c>
      <c r="J9">
        <v>7</v>
      </c>
      <c r="L9">
        <v>7</v>
      </c>
    </row>
    <row r="10" spans="1:12">
      <c r="A10" s="5" t="s">
        <v>23</v>
      </c>
      <c r="B10" s="6" t="s">
        <v>10</v>
      </c>
      <c r="C10" s="7" t="s">
        <v>11</v>
      </c>
      <c r="D10" s="8" t="s">
        <v>12</v>
      </c>
      <c r="E10">
        <f>3.6+3.5</f>
        <v>7.1</v>
      </c>
      <c r="F10" s="2">
        <v>109</v>
      </c>
      <c r="G10">
        <f>3.6+3.5</f>
        <v>7.1</v>
      </c>
      <c r="H10">
        <f>3.6+3.5</f>
        <v>7.1</v>
      </c>
      <c r="I10">
        <v>26</v>
      </c>
      <c r="J10">
        <v>8</v>
      </c>
      <c r="L10">
        <v>8</v>
      </c>
    </row>
    <row r="11" spans="1:12">
      <c r="A11" s="5" t="s">
        <v>24</v>
      </c>
      <c r="B11" s="6" t="s">
        <v>10</v>
      </c>
      <c r="C11" s="7" t="s">
        <v>11</v>
      </c>
      <c r="D11" s="8" t="s">
        <v>12</v>
      </c>
      <c r="E11">
        <f>2.6+3.5</f>
        <v>6.1</v>
      </c>
      <c r="F11" s="2">
        <v>110</v>
      </c>
      <c r="G11">
        <f>2.6+3.5</f>
        <v>6.1</v>
      </c>
      <c r="H11">
        <f>2.6+3.5</f>
        <v>6.1</v>
      </c>
      <c r="I11">
        <v>26</v>
      </c>
      <c r="J11">
        <v>9</v>
      </c>
      <c r="L11">
        <v>9</v>
      </c>
    </row>
    <row r="12" spans="1:12">
      <c r="A12" s="5" t="s">
        <v>25</v>
      </c>
      <c r="B12" s="6" t="s">
        <v>10</v>
      </c>
      <c r="C12" s="7" t="s">
        <v>11</v>
      </c>
      <c r="D12" s="8" t="s">
        <v>12</v>
      </c>
      <c r="E12">
        <f>1.6+3.5</f>
        <v>5.1</v>
      </c>
      <c r="F12" s="2">
        <v>111</v>
      </c>
      <c r="G12">
        <f>1.6+3.5</f>
        <v>5.1</v>
      </c>
      <c r="H12">
        <f>1.6+3.5</f>
        <v>5.1</v>
      </c>
      <c r="I12">
        <v>26</v>
      </c>
      <c r="J12">
        <v>10</v>
      </c>
      <c r="L12">
        <v>10</v>
      </c>
    </row>
    <row r="13" spans="1:12">
      <c r="A13" s="5" t="s">
        <v>26</v>
      </c>
      <c r="B13" s="6" t="s">
        <v>10</v>
      </c>
      <c r="C13" s="7" t="s">
        <v>11</v>
      </c>
      <c r="D13" s="8" t="s">
        <v>14</v>
      </c>
      <c r="E13">
        <f>0.9+3.5</f>
        <v>4.4</v>
      </c>
      <c r="F13" s="2">
        <v>112</v>
      </c>
      <c r="G13">
        <f>0.9+3.5</f>
        <v>4.4</v>
      </c>
      <c r="H13">
        <f>0.9+3.5</f>
        <v>4.4</v>
      </c>
      <c r="I13">
        <v>26</v>
      </c>
      <c r="J13">
        <v>11</v>
      </c>
      <c r="L13">
        <v>11</v>
      </c>
    </row>
    <row r="14" spans="1:12">
      <c r="A14" s="5" t="s">
        <v>27</v>
      </c>
      <c r="B14" s="6" t="s">
        <v>10</v>
      </c>
      <c r="C14" s="7" t="s">
        <v>11</v>
      </c>
      <c r="D14" s="8" t="s">
        <v>14</v>
      </c>
      <c r="E14">
        <v>1.5</v>
      </c>
      <c r="F14" s="2">
        <v>113</v>
      </c>
      <c r="G14">
        <v>1.5</v>
      </c>
      <c r="H14">
        <v>1.5</v>
      </c>
      <c r="I14">
        <v>22</v>
      </c>
      <c r="J14">
        <v>12</v>
      </c>
      <c r="L14">
        <v>12</v>
      </c>
    </row>
    <row r="15" spans="1:12">
      <c r="A15" s="5" t="s">
        <v>28</v>
      </c>
      <c r="B15" s="6" t="s">
        <v>10</v>
      </c>
      <c r="C15" s="7" t="s">
        <v>11</v>
      </c>
      <c r="D15" s="8" t="s">
        <v>12</v>
      </c>
      <c r="E15">
        <v>2.4</v>
      </c>
      <c r="F15" s="2">
        <v>114</v>
      </c>
      <c r="G15">
        <v>2.4</v>
      </c>
      <c r="H15">
        <v>2.4</v>
      </c>
      <c r="I15">
        <v>22</v>
      </c>
      <c r="J15">
        <v>13</v>
      </c>
      <c r="L15">
        <v>13</v>
      </c>
    </row>
    <row r="16" spans="1:12">
      <c r="A16" s="5" t="s">
        <v>29</v>
      </c>
      <c r="B16" s="6" t="s">
        <v>10</v>
      </c>
      <c r="C16" s="7" t="s">
        <v>11</v>
      </c>
      <c r="D16" s="8" t="s">
        <v>14</v>
      </c>
      <c r="E16">
        <v>3.1</v>
      </c>
      <c r="F16" s="2">
        <v>115</v>
      </c>
      <c r="G16">
        <v>3.1</v>
      </c>
      <c r="H16">
        <v>3.1</v>
      </c>
      <c r="I16">
        <v>22</v>
      </c>
      <c r="J16">
        <v>14</v>
      </c>
      <c r="L16">
        <v>14</v>
      </c>
    </row>
    <row r="17" spans="1:12">
      <c r="A17" s="5" t="s">
        <v>30</v>
      </c>
      <c r="B17" s="6" t="s">
        <v>10</v>
      </c>
      <c r="C17" s="7" t="s">
        <v>11</v>
      </c>
      <c r="D17" s="8" t="s">
        <v>12</v>
      </c>
      <c r="E17">
        <v>4</v>
      </c>
      <c r="F17" s="2">
        <v>116</v>
      </c>
      <c r="G17">
        <v>4</v>
      </c>
      <c r="H17">
        <v>4</v>
      </c>
      <c r="I17">
        <v>22</v>
      </c>
      <c r="J17">
        <v>15</v>
      </c>
      <c r="L17">
        <v>15</v>
      </c>
    </row>
    <row r="18" spans="1:12">
      <c r="A18" s="5" t="s">
        <v>31</v>
      </c>
      <c r="B18" s="6" t="s">
        <v>10</v>
      </c>
      <c r="C18" s="7" t="s">
        <v>11</v>
      </c>
      <c r="D18" s="8" t="s">
        <v>18</v>
      </c>
      <c r="E18">
        <v>4.4</v>
      </c>
      <c r="F18" s="2">
        <v>117</v>
      </c>
      <c r="G18">
        <v>4.4</v>
      </c>
      <c r="H18">
        <v>4.4</v>
      </c>
      <c r="I18">
        <v>22</v>
      </c>
      <c r="J18">
        <v>16</v>
      </c>
      <c r="L18">
        <v>16</v>
      </c>
    </row>
    <row r="19" spans="1:12">
      <c r="A19" s="5" t="s">
        <v>32</v>
      </c>
      <c r="B19" s="6" t="s">
        <v>10</v>
      </c>
      <c r="C19" s="7" t="s">
        <v>11</v>
      </c>
      <c r="D19" s="8" t="s">
        <v>12</v>
      </c>
      <c r="E19">
        <v>4.5</v>
      </c>
      <c r="F19" s="2">
        <v>118</v>
      </c>
      <c r="G19">
        <v>4.5</v>
      </c>
      <c r="H19">
        <v>4.5</v>
      </c>
      <c r="I19">
        <v>22</v>
      </c>
      <c r="J19">
        <v>17</v>
      </c>
      <c r="L19">
        <v>17</v>
      </c>
    </row>
    <row r="20" spans="1:12">
      <c r="A20" s="5" t="s">
        <v>33</v>
      </c>
      <c r="B20" s="6" t="s">
        <v>10</v>
      </c>
      <c r="C20" s="7" t="s">
        <v>11</v>
      </c>
      <c r="D20" s="8" t="s">
        <v>22</v>
      </c>
      <c r="E20">
        <v>4.5</v>
      </c>
      <c r="F20" s="2">
        <v>119</v>
      </c>
      <c r="G20">
        <v>4.5</v>
      </c>
      <c r="H20">
        <v>4.5</v>
      </c>
      <c r="I20">
        <v>22</v>
      </c>
      <c r="L20">
        <v>18</v>
      </c>
    </row>
    <row r="21" spans="1:12">
      <c r="A21" s="5" t="s">
        <v>34</v>
      </c>
      <c r="B21" s="6" t="s">
        <v>10</v>
      </c>
      <c r="C21" s="7" t="s">
        <v>11</v>
      </c>
      <c r="D21" s="8" t="s">
        <v>22</v>
      </c>
      <c r="E21">
        <v>4</v>
      </c>
      <c r="F21" s="2">
        <v>120</v>
      </c>
      <c r="G21">
        <v>4</v>
      </c>
      <c r="H21">
        <v>4</v>
      </c>
      <c r="I21">
        <v>22</v>
      </c>
      <c r="L21">
        <v>19</v>
      </c>
    </row>
    <row r="22" spans="1:12">
      <c r="A22" s="5" t="s">
        <v>35</v>
      </c>
      <c r="B22" s="6" t="s">
        <v>10</v>
      </c>
      <c r="C22" s="7" t="s">
        <v>11</v>
      </c>
      <c r="D22" s="8" t="s">
        <v>22</v>
      </c>
      <c r="E22">
        <v>3.1</v>
      </c>
      <c r="F22" s="2">
        <v>121</v>
      </c>
      <c r="G22">
        <v>3.1</v>
      </c>
      <c r="H22">
        <v>3.1</v>
      </c>
      <c r="I22">
        <v>22</v>
      </c>
      <c r="L22">
        <v>20</v>
      </c>
    </row>
    <row r="23" spans="1:12">
      <c r="A23" s="5" t="s">
        <v>36</v>
      </c>
      <c r="B23" s="6" t="s">
        <v>10</v>
      </c>
      <c r="C23" s="7" t="s">
        <v>11</v>
      </c>
      <c r="D23" s="8" t="s">
        <v>14</v>
      </c>
      <c r="E23">
        <v>2.5</v>
      </c>
      <c r="F23" s="2">
        <v>122</v>
      </c>
      <c r="G23">
        <v>2.5</v>
      </c>
      <c r="H23">
        <v>2.5</v>
      </c>
      <c r="I23">
        <v>22</v>
      </c>
      <c r="L23">
        <v>21</v>
      </c>
    </row>
    <row r="24" spans="1:12">
      <c r="A24" s="5" t="s">
        <v>37</v>
      </c>
      <c r="B24" s="6" t="s">
        <v>10</v>
      </c>
      <c r="C24" s="7" t="s">
        <v>11</v>
      </c>
      <c r="D24" s="8" t="s">
        <v>14</v>
      </c>
      <c r="E24">
        <v>1.9</v>
      </c>
      <c r="F24" s="2">
        <v>123</v>
      </c>
      <c r="G24">
        <v>1.9</v>
      </c>
      <c r="H24">
        <v>1.9</v>
      </c>
      <c r="I24">
        <v>22</v>
      </c>
      <c r="L24">
        <v>22</v>
      </c>
    </row>
    <row r="25" spans="1:12">
      <c r="A25" s="5" t="s">
        <v>38</v>
      </c>
      <c r="B25" s="6" t="s">
        <v>10</v>
      </c>
      <c r="C25" s="7" t="s">
        <v>39</v>
      </c>
      <c r="D25" s="8" t="s">
        <v>14</v>
      </c>
      <c r="E25">
        <f>0.4+5.5</f>
        <v>5.9</v>
      </c>
      <c r="F25" s="2">
        <v>124</v>
      </c>
      <c r="G25">
        <f>0.4+5.5</f>
        <v>5.9</v>
      </c>
      <c r="H25">
        <f>0.4+5.5</f>
        <v>5.9</v>
      </c>
      <c r="I25">
        <v>25.2</v>
      </c>
      <c r="L25">
        <v>23</v>
      </c>
    </row>
    <row r="26" spans="1:12">
      <c r="A26" s="5" t="s">
        <v>40</v>
      </c>
      <c r="B26" s="6" t="s">
        <v>10</v>
      </c>
      <c r="C26" s="7" t="s">
        <v>39</v>
      </c>
      <c r="D26" s="8" t="s">
        <v>22</v>
      </c>
      <c r="E26">
        <v>6.5</v>
      </c>
      <c r="F26" s="2">
        <v>125</v>
      </c>
      <c r="G26">
        <v>6.5</v>
      </c>
      <c r="H26">
        <v>6.5</v>
      </c>
      <c r="I26">
        <v>25.2</v>
      </c>
      <c r="L26">
        <v>24</v>
      </c>
    </row>
    <row r="27" spans="1:12">
      <c r="A27" s="5" t="s">
        <v>41</v>
      </c>
      <c r="B27" s="6" t="s">
        <v>10</v>
      </c>
      <c r="C27" s="7" t="s">
        <v>39</v>
      </c>
      <c r="D27" s="8" t="s">
        <v>22</v>
      </c>
      <c r="E27">
        <f>1.9+5.5</f>
        <v>7.4</v>
      </c>
      <c r="F27" s="2">
        <v>126</v>
      </c>
      <c r="G27">
        <f>1.9+5.5</f>
        <v>7.4</v>
      </c>
      <c r="H27">
        <f>1.9+5.5</f>
        <v>7.4</v>
      </c>
      <c r="I27">
        <v>25.2</v>
      </c>
      <c r="L27">
        <v>25</v>
      </c>
    </row>
    <row r="28" spans="1:12">
      <c r="A28" s="5" t="s">
        <v>42</v>
      </c>
      <c r="B28" s="6" t="s">
        <v>10</v>
      </c>
      <c r="C28" s="7" t="s">
        <v>39</v>
      </c>
      <c r="D28" s="8" t="s">
        <v>14</v>
      </c>
      <c r="E28">
        <f>2.5+5.5</f>
        <v>8</v>
      </c>
      <c r="F28" s="2">
        <v>127</v>
      </c>
      <c r="G28">
        <f>2.5+5.5</f>
        <v>8</v>
      </c>
      <c r="H28">
        <f>2.5+5.5</f>
        <v>8</v>
      </c>
      <c r="I28">
        <v>25.2</v>
      </c>
      <c r="L28">
        <v>26</v>
      </c>
    </row>
    <row r="29" spans="1:12">
      <c r="A29" s="5" t="s">
        <v>43</v>
      </c>
      <c r="B29" s="6" t="s">
        <v>10</v>
      </c>
      <c r="C29" s="7" t="s">
        <v>39</v>
      </c>
      <c r="D29" s="8" t="s">
        <v>12</v>
      </c>
      <c r="E29">
        <v>8.5</v>
      </c>
      <c r="F29" s="2">
        <v>128</v>
      </c>
      <c r="G29">
        <v>8.5</v>
      </c>
      <c r="H29">
        <v>8.5</v>
      </c>
      <c r="I29">
        <v>25.2</v>
      </c>
      <c r="L29">
        <v>27</v>
      </c>
    </row>
    <row r="30" spans="1:12">
      <c r="A30" s="5" t="s">
        <v>44</v>
      </c>
      <c r="B30" s="6" t="s">
        <v>10</v>
      </c>
      <c r="C30" s="7" t="s">
        <v>39</v>
      </c>
      <c r="D30" s="8" t="s">
        <v>18</v>
      </c>
      <c r="E30">
        <v>8.5</v>
      </c>
      <c r="F30" s="2">
        <v>129</v>
      </c>
      <c r="G30">
        <v>8.5</v>
      </c>
      <c r="H30">
        <v>8.5</v>
      </c>
      <c r="I30">
        <v>25.2</v>
      </c>
      <c r="L30">
        <v>28</v>
      </c>
    </row>
    <row r="31" spans="1:12">
      <c r="A31" s="5" t="s">
        <v>45</v>
      </c>
      <c r="B31" s="6" t="s">
        <v>10</v>
      </c>
      <c r="C31" s="7" t="s">
        <v>39</v>
      </c>
      <c r="D31" s="8" t="s">
        <v>22</v>
      </c>
      <c r="E31">
        <v>8.5</v>
      </c>
      <c r="F31" s="2">
        <v>130</v>
      </c>
      <c r="G31">
        <v>8.5</v>
      </c>
      <c r="H31">
        <v>8.5</v>
      </c>
      <c r="I31">
        <v>25.2</v>
      </c>
      <c r="L31">
        <v>29</v>
      </c>
    </row>
    <row r="32" spans="1:12">
      <c r="A32" s="5" t="s">
        <v>46</v>
      </c>
      <c r="B32" s="6" t="s">
        <v>10</v>
      </c>
      <c r="C32" s="7" t="s">
        <v>39</v>
      </c>
      <c r="D32" s="8" t="s">
        <v>22</v>
      </c>
      <c r="E32">
        <f>2.4+5.5</f>
        <v>7.9</v>
      </c>
      <c r="F32" s="2">
        <v>131</v>
      </c>
      <c r="G32">
        <f>2.4+5.5</f>
        <v>7.9</v>
      </c>
      <c r="H32">
        <f>2.4+5.5</f>
        <v>7.9</v>
      </c>
      <c r="I32">
        <v>25.2</v>
      </c>
      <c r="L32">
        <v>30</v>
      </c>
    </row>
    <row r="33" spans="1:12">
      <c r="A33" s="5" t="s">
        <v>47</v>
      </c>
      <c r="B33" s="6" t="s">
        <v>10</v>
      </c>
      <c r="C33" s="7" t="s">
        <v>39</v>
      </c>
      <c r="D33" s="8" t="s">
        <v>22</v>
      </c>
      <c r="E33">
        <f>1.7+5.5</f>
        <v>7.2</v>
      </c>
      <c r="F33" s="2">
        <v>132</v>
      </c>
      <c r="G33">
        <f>1.7+5.5</f>
        <v>7.2</v>
      </c>
      <c r="H33">
        <f>1.7+5.5</f>
        <v>7.2</v>
      </c>
      <c r="I33">
        <v>25.2</v>
      </c>
      <c r="L33">
        <v>31</v>
      </c>
    </row>
    <row r="34" spans="1:12">
      <c r="A34" s="5" t="s">
        <v>48</v>
      </c>
      <c r="B34" s="6" t="s">
        <v>10</v>
      </c>
      <c r="C34" s="7" t="s">
        <v>39</v>
      </c>
      <c r="D34" s="8" t="s">
        <v>14</v>
      </c>
      <c r="E34">
        <v>6.5</v>
      </c>
      <c r="F34" s="2">
        <v>133</v>
      </c>
      <c r="G34">
        <v>6.5</v>
      </c>
      <c r="H34">
        <v>6.5</v>
      </c>
      <c r="I34">
        <v>25.2</v>
      </c>
      <c r="L34">
        <v>32</v>
      </c>
    </row>
    <row r="35" spans="1:12">
      <c r="A35" s="5" t="s">
        <v>49</v>
      </c>
      <c r="B35" s="6" t="s">
        <v>10</v>
      </c>
      <c r="C35" s="7" t="s">
        <v>11</v>
      </c>
      <c r="D35" s="6" t="s">
        <v>14</v>
      </c>
      <c r="E35">
        <f>2.6+5</f>
        <v>7.6</v>
      </c>
      <c r="F35" s="2">
        <v>144</v>
      </c>
      <c r="G35">
        <f>2.6+5</f>
        <v>7.6</v>
      </c>
      <c r="H35">
        <f>2.6+5</f>
        <v>7.6</v>
      </c>
      <c r="I35">
        <v>27</v>
      </c>
      <c r="L35">
        <v>33</v>
      </c>
    </row>
    <row r="36" spans="1:12">
      <c r="A36" s="5" t="s">
        <v>50</v>
      </c>
      <c r="B36" s="6" t="s">
        <v>10</v>
      </c>
      <c r="C36" s="7" t="s">
        <v>11</v>
      </c>
      <c r="D36" s="6" t="s">
        <v>12</v>
      </c>
      <c r="E36">
        <f>0.7+8.4</f>
        <v>9.1</v>
      </c>
      <c r="F36" s="2">
        <v>145</v>
      </c>
      <c r="G36">
        <f>0.7+8.4</f>
        <v>9.1</v>
      </c>
      <c r="H36">
        <f>0.7+8.4</f>
        <v>9.1</v>
      </c>
      <c r="I36">
        <v>27</v>
      </c>
      <c r="L36">
        <v>34</v>
      </c>
    </row>
    <row r="37" spans="1:12">
      <c r="A37" s="5" t="s">
        <v>51</v>
      </c>
      <c r="B37" s="6" t="s">
        <v>10</v>
      </c>
      <c r="C37" s="7" t="s">
        <v>11</v>
      </c>
      <c r="D37" s="6" t="s">
        <v>12</v>
      </c>
      <c r="E37">
        <f>1.5+8.4</f>
        <v>9.9</v>
      </c>
      <c r="F37" s="2">
        <v>146</v>
      </c>
      <c r="G37">
        <f>1.5+8.4</f>
        <v>9.9</v>
      </c>
      <c r="H37">
        <f>1.5+8.4</f>
        <v>9.9</v>
      </c>
      <c r="I37">
        <v>27</v>
      </c>
      <c r="L37">
        <v>35</v>
      </c>
    </row>
    <row r="38" spans="1:12">
      <c r="A38" s="5" t="s">
        <v>52</v>
      </c>
      <c r="B38" s="6" t="s">
        <v>10</v>
      </c>
      <c r="C38" s="7" t="s">
        <v>11</v>
      </c>
      <c r="D38" s="6" t="s">
        <v>18</v>
      </c>
      <c r="E38">
        <f t="shared" ref="E38" si="0">2.1+8.4</f>
        <v>10.5</v>
      </c>
      <c r="F38" s="2">
        <v>147</v>
      </c>
      <c r="G38">
        <f>2.1+8.4</f>
        <v>10.5</v>
      </c>
      <c r="H38">
        <f>2.1+8.4</f>
        <v>10.5</v>
      </c>
      <c r="I38">
        <v>27</v>
      </c>
      <c r="L38">
        <v>36</v>
      </c>
    </row>
    <row r="39" spans="1:12">
      <c r="A39" s="5" t="s">
        <v>53</v>
      </c>
      <c r="B39" s="6" t="s">
        <v>10</v>
      </c>
      <c r="C39" s="7" t="s">
        <v>11</v>
      </c>
      <c r="D39" s="6" t="s">
        <v>12</v>
      </c>
      <c r="E39">
        <f t="shared" ref="E39:E40" si="1">2.2+8.4</f>
        <v>10.6</v>
      </c>
      <c r="F39" s="2">
        <v>148</v>
      </c>
      <c r="G39">
        <f>2.2+8.4</f>
        <v>10.6</v>
      </c>
      <c r="H39">
        <f>2.2+8.4</f>
        <v>10.6</v>
      </c>
      <c r="I39">
        <v>27</v>
      </c>
      <c r="L39">
        <v>37</v>
      </c>
    </row>
    <row r="40" spans="1:12">
      <c r="A40" s="5" t="s">
        <v>54</v>
      </c>
      <c r="B40" s="6" t="s">
        <v>10</v>
      </c>
      <c r="C40" s="7" t="s">
        <v>11</v>
      </c>
      <c r="D40" s="6" t="s">
        <v>18</v>
      </c>
      <c r="E40">
        <f t="shared" si="1"/>
        <v>10.6</v>
      </c>
      <c r="F40" s="2">
        <v>149</v>
      </c>
      <c r="G40">
        <f>2.2+8.4</f>
        <v>10.6</v>
      </c>
      <c r="H40">
        <f>2.2+8.4</f>
        <v>10.6</v>
      </c>
      <c r="I40">
        <v>27</v>
      </c>
      <c r="L40">
        <v>38</v>
      </c>
    </row>
    <row r="41" spans="1:12">
      <c r="A41" s="5" t="s">
        <v>55</v>
      </c>
      <c r="B41" s="6" t="s">
        <v>10</v>
      </c>
      <c r="C41" s="7" t="s">
        <v>11</v>
      </c>
      <c r="D41" s="9" t="s">
        <v>12</v>
      </c>
      <c r="E41">
        <f>2+8.4</f>
        <v>10.4</v>
      </c>
      <c r="F41" s="2">
        <v>150</v>
      </c>
      <c r="G41">
        <f>2+8.4</f>
        <v>10.4</v>
      </c>
      <c r="H41">
        <f>2+8.4</f>
        <v>10.4</v>
      </c>
      <c r="I41">
        <v>27</v>
      </c>
      <c r="L41">
        <v>39</v>
      </c>
    </row>
    <row r="42" spans="1:12">
      <c r="A42" s="5" t="s">
        <v>56</v>
      </c>
      <c r="B42" s="6" t="s">
        <v>10</v>
      </c>
      <c r="C42" s="7" t="s">
        <v>11</v>
      </c>
      <c r="D42" s="9" t="s">
        <v>12</v>
      </c>
      <c r="E42">
        <f>1+8.4</f>
        <v>9.4</v>
      </c>
      <c r="F42" s="2">
        <v>151</v>
      </c>
      <c r="G42">
        <f>1+8.4</f>
        <v>9.4</v>
      </c>
      <c r="H42">
        <f>1+8.4</f>
        <v>9.4</v>
      </c>
      <c r="I42">
        <v>27</v>
      </c>
      <c r="L42">
        <v>40</v>
      </c>
    </row>
    <row r="43" spans="1:12">
      <c r="A43" s="5" t="s">
        <v>57</v>
      </c>
      <c r="B43" s="6" t="s">
        <v>10</v>
      </c>
      <c r="C43" s="7" t="s">
        <v>11</v>
      </c>
      <c r="D43" s="9" t="s">
        <v>12</v>
      </c>
      <c r="E43">
        <f>0.9+3.7</f>
        <v>4.6</v>
      </c>
      <c r="F43" s="2">
        <v>152</v>
      </c>
      <c r="G43">
        <f>0.9+3.7</f>
        <v>4.6</v>
      </c>
      <c r="H43">
        <f>0.9+3.7</f>
        <v>4.6</v>
      </c>
      <c r="I43">
        <v>27</v>
      </c>
      <c r="L43">
        <v>41</v>
      </c>
    </row>
    <row r="44" spans="1:12">
      <c r="A44" s="5" t="s">
        <v>58</v>
      </c>
      <c r="B44" s="6" t="s">
        <v>10</v>
      </c>
      <c r="C44" s="7" t="s">
        <v>11</v>
      </c>
      <c r="D44" s="9" t="s">
        <v>14</v>
      </c>
      <c r="E44">
        <f>0.3+3.7</f>
        <v>4</v>
      </c>
      <c r="F44" s="2">
        <v>153</v>
      </c>
      <c r="G44">
        <f>0.3+3.7</f>
        <v>4</v>
      </c>
      <c r="H44">
        <f>0.3+3.7</f>
        <v>4</v>
      </c>
      <c r="I44">
        <v>27</v>
      </c>
      <c r="L44">
        <v>42</v>
      </c>
    </row>
    <row r="45" spans="1:12">
      <c r="A45" s="5" t="s">
        <v>59</v>
      </c>
      <c r="B45" s="6" t="s">
        <v>10</v>
      </c>
      <c r="C45" s="10" t="s">
        <v>60</v>
      </c>
      <c r="D45" s="9" t="s">
        <v>12</v>
      </c>
      <c r="E45">
        <v>6.3</v>
      </c>
      <c r="F45" s="2">
        <v>154</v>
      </c>
      <c r="G45">
        <v>6.3</v>
      </c>
      <c r="H45">
        <v>6.3</v>
      </c>
      <c r="I45">
        <v>32.6</v>
      </c>
      <c r="L45">
        <v>43</v>
      </c>
    </row>
    <row r="46" spans="1:12">
      <c r="A46" s="5" t="s">
        <v>61</v>
      </c>
      <c r="B46" s="6" t="s">
        <v>10</v>
      </c>
      <c r="C46" s="10" t="s">
        <v>60</v>
      </c>
      <c r="D46" s="9" t="s">
        <v>18</v>
      </c>
      <c r="E46">
        <v>7</v>
      </c>
      <c r="F46" s="2">
        <v>155</v>
      </c>
      <c r="G46">
        <v>7</v>
      </c>
      <c r="H46">
        <v>7</v>
      </c>
      <c r="I46">
        <v>32.6</v>
      </c>
      <c r="L46">
        <v>44</v>
      </c>
    </row>
    <row r="47" spans="1:12">
      <c r="A47" s="5" t="s">
        <v>62</v>
      </c>
      <c r="B47" s="6" t="s">
        <v>10</v>
      </c>
      <c r="C47" s="7" t="s">
        <v>11</v>
      </c>
      <c r="D47" s="9" t="s">
        <v>14</v>
      </c>
      <c r="E47">
        <f>3.7+1.5+1.5+1.1</f>
        <v>7.8</v>
      </c>
      <c r="F47" s="2">
        <v>156</v>
      </c>
      <c r="G47">
        <f>3.7+1.5+1.5+1.1</f>
        <v>7.8</v>
      </c>
      <c r="H47">
        <f>3.7+1.5+1.5+1.1</f>
        <v>7.8</v>
      </c>
      <c r="I47">
        <v>32.6</v>
      </c>
      <c r="L47">
        <v>45</v>
      </c>
    </row>
    <row r="48" spans="1:12">
      <c r="A48" s="5" t="s">
        <v>63</v>
      </c>
      <c r="B48" s="6" t="s">
        <v>10</v>
      </c>
      <c r="C48" s="7" t="s">
        <v>11</v>
      </c>
      <c r="D48" s="9" t="s">
        <v>14</v>
      </c>
      <c r="E48">
        <f>7.8+0.7</f>
        <v>8.5</v>
      </c>
      <c r="F48" s="2">
        <v>157</v>
      </c>
      <c r="G48">
        <f>7.8+0.7</f>
        <v>8.5</v>
      </c>
      <c r="H48">
        <f>7.8+0.7</f>
        <v>8.5</v>
      </c>
      <c r="I48">
        <v>32.6</v>
      </c>
      <c r="L48">
        <v>46</v>
      </c>
    </row>
    <row r="49" spans="1:12">
      <c r="A49" s="5" t="s">
        <v>64</v>
      </c>
      <c r="B49" s="6" t="s">
        <v>10</v>
      </c>
      <c r="C49" s="7" t="s">
        <v>11</v>
      </c>
      <c r="D49" s="9" t="s">
        <v>12</v>
      </c>
      <c r="E49">
        <f t="shared" ref="E49:E52" si="2">3.7+1.5+1.5+1.2+1</f>
        <v>8.9</v>
      </c>
      <c r="F49" s="2">
        <v>158</v>
      </c>
      <c r="G49">
        <f t="shared" ref="G49:G52" si="3">3.7+1.5+1.5+1.2+1</f>
        <v>8.9</v>
      </c>
      <c r="H49">
        <f t="shared" ref="H49:H52" si="4">3.7+1.5+1.5+1.2+1</f>
        <v>8.9</v>
      </c>
      <c r="I49">
        <v>32.6</v>
      </c>
      <c r="L49">
        <v>47</v>
      </c>
    </row>
    <row r="50" spans="1:12">
      <c r="A50" s="5" t="s">
        <v>65</v>
      </c>
      <c r="B50" s="6" t="s">
        <v>10</v>
      </c>
      <c r="C50" s="7" t="s">
        <v>11</v>
      </c>
      <c r="D50" s="9" t="s">
        <v>14</v>
      </c>
      <c r="E50">
        <f t="shared" si="2"/>
        <v>8.9</v>
      </c>
      <c r="F50" s="2">
        <v>159</v>
      </c>
      <c r="G50">
        <f t="shared" si="3"/>
        <v>8.9</v>
      </c>
      <c r="H50">
        <f t="shared" si="4"/>
        <v>8.9</v>
      </c>
      <c r="I50">
        <v>32.6</v>
      </c>
      <c r="L50">
        <v>48</v>
      </c>
    </row>
    <row r="51" spans="1:12">
      <c r="A51" s="5" t="s">
        <v>66</v>
      </c>
      <c r="B51" s="6" t="s">
        <v>10</v>
      </c>
      <c r="C51" s="7" t="s">
        <v>11</v>
      </c>
      <c r="D51" s="9" t="s">
        <v>12</v>
      </c>
      <c r="E51">
        <f t="shared" si="2"/>
        <v>8.9</v>
      </c>
      <c r="F51" s="2">
        <v>160</v>
      </c>
      <c r="G51">
        <f t="shared" si="3"/>
        <v>8.9</v>
      </c>
      <c r="H51">
        <f t="shared" si="4"/>
        <v>8.9</v>
      </c>
      <c r="I51">
        <v>32.6</v>
      </c>
      <c r="L51">
        <v>49</v>
      </c>
    </row>
    <row r="52" spans="1:12">
      <c r="A52" s="5" t="s">
        <v>67</v>
      </c>
      <c r="B52" s="6" t="s">
        <v>10</v>
      </c>
      <c r="C52" s="7" t="s">
        <v>11</v>
      </c>
      <c r="D52" s="9" t="s">
        <v>14</v>
      </c>
      <c r="E52">
        <f t="shared" si="2"/>
        <v>8.9</v>
      </c>
      <c r="F52" s="2">
        <v>161</v>
      </c>
      <c r="G52">
        <f t="shared" si="3"/>
        <v>8.9</v>
      </c>
      <c r="H52">
        <f t="shared" si="4"/>
        <v>8.9</v>
      </c>
      <c r="I52">
        <v>32.6</v>
      </c>
      <c r="L52">
        <v>50</v>
      </c>
    </row>
    <row r="53" spans="1:12">
      <c r="A53" s="5" t="s">
        <v>68</v>
      </c>
      <c r="B53" s="6" t="s">
        <v>10</v>
      </c>
      <c r="C53" s="7" t="s">
        <v>11</v>
      </c>
      <c r="D53" s="9" t="s">
        <v>14</v>
      </c>
      <c r="E53">
        <f>3.7+1.5+1.5+2.1</f>
        <v>8.8</v>
      </c>
      <c r="F53" s="2">
        <v>162</v>
      </c>
      <c r="G53">
        <f>3.7+1.5+1.5+2.1</f>
        <v>8.8</v>
      </c>
      <c r="H53">
        <f>3.7+1.5+1.5+2.1</f>
        <v>8.8</v>
      </c>
      <c r="I53">
        <v>32.6</v>
      </c>
      <c r="L53">
        <v>51</v>
      </c>
    </row>
    <row r="54" spans="1:12">
      <c r="A54" s="5" t="s">
        <v>69</v>
      </c>
      <c r="B54" s="6" t="s">
        <v>10</v>
      </c>
      <c r="C54" s="7" t="s">
        <v>11</v>
      </c>
      <c r="D54" s="9" t="s">
        <v>14</v>
      </c>
      <c r="E54">
        <f>3.7+1.5+1.5+1.6</f>
        <v>8.3</v>
      </c>
      <c r="F54" s="2">
        <v>163</v>
      </c>
      <c r="G54">
        <f>3.7+1.5+1.5+1.6</f>
        <v>8.3</v>
      </c>
      <c r="H54">
        <f>3.7+1.5+1.5+1.6</f>
        <v>8.3</v>
      </c>
      <c r="I54">
        <v>32.6</v>
      </c>
      <c r="L54">
        <v>52</v>
      </c>
    </row>
    <row r="55" spans="1:12">
      <c r="A55" s="5" t="s">
        <v>70</v>
      </c>
      <c r="B55" s="6" t="s">
        <v>10</v>
      </c>
      <c r="C55" s="7" t="s">
        <v>11</v>
      </c>
      <c r="D55" s="9" t="s">
        <v>14</v>
      </c>
      <c r="E55">
        <f>3.7+1.5+1.5+1.4</f>
        <v>8.1</v>
      </c>
      <c r="F55" s="2">
        <v>164</v>
      </c>
      <c r="G55">
        <f>3.7+1.5+1.5+1.4</f>
        <v>8.1</v>
      </c>
      <c r="H55">
        <f>3.7+1.5+1.5+1.4</f>
        <v>8.1</v>
      </c>
      <c r="I55">
        <v>32.6</v>
      </c>
      <c r="L55">
        <v>53</v>
      </c>
    </row>
    <row r="56" spans="1:12">
      <c r="A56" s="5" t="s">
        <v>71</v>
      </c>
      <c r="B56" s="6" t="s">
        <v>10</v>
      </c>
      <c r="C56" s="7" t="s">
        <v>11</v>
      </c>
      <c r="D56" s="9" t="s">
        <v>12</v>
      </c>
      <c r="E56">
        <f>3.7+1.5+1.5+0.7</f>
        <v>7.4</v>
      </c>
      <c r="F56" s="2">
        <v>165</v>
      </c>
      <c r="G56">
        <f>3.7+1.5+1.5+0.7</f>
        <v>7.4</v>
      </c>
      <c r="H56">
        <f>3.7+1.5+1.5+0.7</f>
        <v>7.4</v>
      </c>
      <c r="I56">
        <v>32.6</v>
      </c>
      <c r="L56">
        <v>54</v>
      </c>
    </row>
    <row r="57" spans="1:12">
      <c r="A57" s="5" t="s">
        <v>72</v>
      </c>
      <c r="B57" s="6" t="s">
        <v>10</v>
      </c>
      <c r="C57" s="7" t="s">
        <v>11</v>
      </c>
      <c r="D57" s="9" t="s">
        <v>12</v>
      </c>
      <c r="E57">
        <f>3.7+1.5+1.5</f>
        <v>6.7</v>
      </c>
      <c r="F57" s="2">
        <v>166</v>
      </c>
      <c r="G57">
        <f>3.7+1.5+1.5</f>
        <v>6.7</v>
      </c>
      <c r="H57">
        <f>3.7+1.5+1.5</f>
        <v>6.7</v>
      </c>
      <c r="I57">
        <v>32.6</v>
      </c>
      <c r="L57">
        <v>55</v>
      </c>
    </row>
    <row r="58" spans="1:12">
      <c r="A58" s="5" t="s">
        <v>73</v>
      </c>
      <c r="B58" s="6" t="s">
        <v>10</v>
      </c>
      <c r="C58" s="10" t="s">
        <v>60</v>
      </c>
      <c r="D58" s="9" t="s">
        <v>12</v>
      </c>
      <c r="E58">
        <f>3.7+1.5+0.6+2.3+1</f>
        <v>9.1</v>
      </c>
      <c r="F58" s="2">
        <v>167</v>
      </c>
      <c r="G58">
        <f>3.7+1.5+0.6+2.3+1</f>
        <v>9.1</v>
      </c>
      <c r="H58">
        <f>3.7+1.5+0.6+2.3+1</f>
        <v>9.1</v>
      </c>
      <c r="I58">
        <v>32.6</v>
      </c>
      <c r="L58">
        <v>56</v>
      </c>
    </row>
    <row r="59" spans="1:12">
      <c r="A59" s="5" t="s">
        <v>74</v>
      </c>
      <c r="B59" s="6" t="s">
        <v>10</v>
      </c>
      <c r="C59" s="10" t="s">
        <v>60</v>
      </c>
      <c r="D59" s="9" t="s">
        <v>12</v>
      </c>
      <c r="E59">
        <v>11</v>
      </c>
      <c r="F59" s="2">
        <v>168</v>
      </c>
      <c r="G59">
        <v>11</v>
      </c>
      <c r="H59">
        <v>11</v>
      </c>
      <c r="I59">
        <v>32.6</v>
      </c>
      <c r="L59">
        <v>57</v>
      </c>
    </row>
    <row r="60" spans="1:12">
      <c r="A60" s="5" t="s">
        <v>75</v>
      </c>
      <c r="B60" s="6" t="s">
        <v>10</v>
      </c>
      <c r="C60" s="10" t="s">
        <v>60</v>
      </c>
      <c r="D60" s="9" t="s">
        <v>12</v>
      </c>
      <c r="E60">
        <v>10</v>
      </c>
      <c r="F60" s="2">
        <v>169</v>
      </c>
      <c r="G60">
        <v>10</v>
      </c>
      <c r="H60">
        <v>10</v>
      </c>
      <c r="I60">
        <v>32.6</v>
      </c>
      <c r="L60">
        <v>58</v>
      </c>
    </row>
    <row r="61" spans="1:12">
      <c r="A61" s="5" t="s">
        <v>76</v>
      </c>
      <c r="B61" s="6" t="s">
        <v>10</v>
      </c>
      <c r="C61" s="10" t="s">
        <v>60</v>
      </c>
      <c r="D61" s="9" t="s">
        <v>12</v>
      </c>
      <c r="E61">
        <v>9</v>
      </c>
      <c r="F61" s="2">
        <v>170</v>
      </c>
      <c r="G61">
        <v>9</v>
      </c>
      <c r="H61">
        <v>9</v>
      </c>
      <c r="I61">
        <v>32.6</v>
      </c>
      <c r="L61">
        <v>59</v>
      </c>
    </row>
    <row r="62" spans="1:12">
      <c r="A62" s="5" t="s">
        <v>77</v>
      </c>
      <c r="B62" s="6" t="s">
        <v>10</v>
      </c>
      <c r="C62" s="10" t="s">
        <v>60</v>
      </c>
      <c r="D62" s="9" t="s">
        <v>12</v>
      </c>
      <c r="E62">
        <v>7.5</v>
      </c>
      <c r="F62" s="2">
        <v>171</v>
      </c>
      <c r="G62">
        <v>7.5</v>
      </c>
      <c r="H62">
        <v>7.5</v>
      </c>
      <c r="I62">
        <v>32.6</v>
      </c>
      <c r="L62">
        <v>60</v>
      </c>
    </row>
    <row r="63" spans="1:12">
      <c r="A63" s="5" t="s">
        <v>78</v>
      </c>
      <c r="B63" s="6" t="s">
        <v>10</v>
      </c>
      <c r="C63" s="10" t="s">
        <v>60</v>
      </c>
      <c r="D63" s="9" t="s">
        <v>12</v>
      </c>
      <c r="E63">
        <v>6.8</v>
      </c>
      <c r="F63" s="2">
        <v>172</v>
      </c>
      <c r="G63">
        <v>6.8</v>
      </c>
      <c r="H63">
        <v>6.8</v>
      </c>
      <c r="I63">
        <v>32.6</v>
      </c>
      <c r="L63">
        <v>61</v>
      </c>
    </row>
    <row r="64" spans="1:12">
      <c r="A64" s="5" t="s">
        <v>79</v>
      </c>
      <c r="B64" s="6" t="s">
        <v>10</v>
      </c>
      <c r="C64" s="10" t="s">
        <v>60</v>
      </c>
      <c r="D64" s="6" t="s">
        <v>12</v>
      </c>
      <c r="E64">
        <v>5.8</v>
      </c>
      <c r="F64" s="2">
        <v>173</v>
      </c>
      <c r="G64">
        <v>5.8</v>
      </c>
      <c r="H64">
        <v>5.8</v>
      </c>
      <c r="I64">
        <v>32.6</v>
      </c>
      <c r="L64">
        <v>62</v>
      </c>
    </row>
    <row r="65" spans="1:12">
      <c r="A65" s="5" t="s">
        <v>80</v>
      </c>
      <c r="B65" s="6" t="s">
        <v>10</v>
      </c>
      <c r="C65" s="14" t="s">
        <v>39</v>
      </c>
      <c r="D65" s="15" t="s">
        <v>12</v>
      </c>
      <c r="E65">
        <f>1.2+3.6</f>
        <v>4.8</v>
      </c>
      <c r="F65" s="2">
        <v>201</v>
      </c>
      <c r="G65">
        <f>1.2+3.6</f>
        <v>4.8</v>
      </c>
      <c r="H65">
        <f>1.2+3.6</f>
        <v>4.8</v>
      </c>
      <c r="I65">
        <v>26</v>
      </c>
      <c r="L65">
        <v>63</v>
      </c>
    </row>
    <row r="66" spans="1:12">
      <c r="A66" s="5" t="s">
        <v>81</v>
      </c>
      <c r="B66" s="6" t="s">
        <v>10</v>
      </c>
      <c r="C66" s="7" t="s">
        <v>39</v>
      </c>
      <c r="D66" s="8" t="s">
        <v>22</v>
      </c>
      <c r="E66">
        <f>1.4+3.6</f>
        <v>5</v>
      </c>
      <c r="F66" s="2">
        <v>202</v>
      </c>
      <c r="G66">
        <f>1.4+3.6</f>
        <v>5</v>
      </c>
      <c r="H66">
        <f>1.4+3.6</f>
        <v>5</v>
      </c>
      <c r="I66">
        <v>26</v>
      </c>
      <c r="L66">
        <v>64</v>
      </c>
    </row>
    <row r="67" spans="1:12">
      <c r="A67" s="5" t="s">
        <v>82</v>
      </c>
      <c r="B67" s="6" t="s">
        <v>10</v>
      </c>
      <c r="C67" s="7" t="s">
        <v>39</v>
      </c>
      <c r="D67" s="8" t="s">
        <v>12</v>
      </c>
      <c r="E67">
        <f>3.7+3.6</f>
        <v>7.3</v>
      </c>
      <c r="F67" s="2">
        <v>203</v>
      </c>
      <c r="G67">
        <f>3.7+3.6</f>
        <v>7.3</v>
      </c>
      <c r="H67">
        <f>3.7+3.6</f>
        <v>7.3</v>
      </c>
      <c r="I67">
        <v>26</v>
      </c>
      <c r="L67">
        <v>65</v>
      </c>
    </row>
    <row r="68" spans="1:12">
      <c r="A68" s="5" t="s">
        <v>83</v>
      </c>
      <c r="B68" s="6" t="s">
        <v>10</v>
      </c>
      <c r="C68" s="7" t="s">
        <v>39</v>
      </c>
      <c r="D68" s="8" t="s">
        <v>12</v>
      </c>
      <c r="E68">
        <f>4.8+3.6</f>
        <v>8.4</v>
      </c>
      <c r="F68" s="2">
        <v>204</v>
      </c>
      <c r="G68">
        <f>4.8+3.6</f>
        <v>8.4</v>
      </c>
      <c r="H68">
        <f>4.8+3.6</f>
        <v>8.4</v>
      </c>
      <c r="I68">
        <v>26</v>
      </c>
      <c r="L68">
        <v>66</v>
      </c>
    </row>
    <row r="69" spans="1:12">
      <c r="A69" s="5" t="s">
        <v>84</v>
      </c>
      <c r="B69" s="6" t="s">
        <v>10</v>
      </c>
      <c r="C69" s="7" t="s">
        <v>39</v>
      </c>
      <c r="D69" s="8" t="s">
        <v>12</v>
      </c>
      <c r="E69">
        <f>5+3.6</f>
        <v>8.6</v>
      </c>
      <c r="F69" s="2">
        <v>205</v>
      </c>
      <c r="G69">
        <f>5+3.6</f>
        <v>8.6</v>
      </c>
      <c r="H69">
        <f>5+3.6</f>
        <v>8.6</v>
      </c>
      <c r="I69">
        <v>26</v>
      </c>
      <c r="L69">
        <v>67</v>
      </c>
    </row>
    <row r="70" spans="1:12">
      <c r="A70" s="5" t="s">
        <v>85</v>
      </c>
      <c r="B70" s="6" t="s">
        <v>10</v>
      </c>
      <c r="C70" s="7" t="s">
        <v>39</v>
      </c>
      <c r="D70" s="8" t="s">
        <v>12</v>
      </c>
      <c r="E70">
        <f>5+3.6</f>
        <v>8.6</v>
      </c>
      <c r="F70" s="2">
        <v>206</v>
      </c>
      <c r="G70">
        <f>5+3.6</f>
        <v>8.6</v>
      </c>
      <c r="H70">
        <f>5+3.6</f>
        <v>8.6</v>
      </c>
      <c r="I70">
        <v>26</v>
      </c>
      <c r="L70">
        <v>68</v>
      </c>
    </row>
    <row r="71" spans="1:12">
      <c r="A71" s="5" t="s">
        <v>86</v>
      </c>
      <c r="B71" s="6" t="s">
        <v>10</v>
      </c>
      <c r="C71" s="7" t="s">
        <v>39</v>
      </c>
      <c r="D71" s="8" t="s">
        <v>12</v>
      </c>
      <c r="E71">
        <f>4.9+3.6</f>
        <v>8.5</v>
      </c>
      <c r="F71" s="2">
        <v>207</v>
      </c>
      <c r="G71">
        <f>4.9+3.6</f>
        <v>8.5</v>
      </c>
      <c r="H71">
        <f>4.9+3.6</f>
        <v>8.5</v>
      </c>
      <c r="I71">
        <v>26</v>
      </c>
      <c r="L71">
        <v>69</v>
      </c>
    </row>
    <row r="72" spans="1:12">
      <c r="A72" s="5" t="s">
        <v>87</v>
      </c>
      <c r="B72" s="6" t="s">
        <v>10</v>
      </c>
      <c r="C72" s="7" t="s">
        <v>39</v>
      </c>
      <c r="D72" s="8" t="s">
        <v>22</v>
      </c>
      <c r="E72">
        <f>4.4+3.6</f>
        <v>8</v>
      </c>
      <c r="F72" s="2">
        <v>208</v>
      </c>
      <c r="G72">
        <f>4.4+3.6</f>
        <v>8</v>
      </c>
      <c r="H72">
        <f>4.4+3.6</f>
        <v>8</v>
      </c>
      <c r="I72">
        <v>26</v>
      </c>
      <c r="L72">
        <v>70</v>
      </c>
    </row>
    <row r="73" spans="1:12">
      <c r="A73" s="5" t="s">
        <v>88</v>
      </c>
      <c r="B73" s="6" t="s">
        <v>10</v>
      </c>
      <c r="C73" s="7" t="s">
        <v>39</v>
      </c>
      <c r="D73" s="8" t="s">
        <v>22</v>
      </c>
      <c r="E73">
        <f>3.6+3.6</f>
        <v>7.2</v>
      </c>
      <c r="F73" s="2">
        <v>209</v>
      </c>
      <c r="G73">
        <f>3.6+3.6</f>
        <v>7.2</v>
      </c>
      <c r="H73">
        <f>3.6+3.6</f>
        <v>7.2</v>
      </c>
      <c r="I73">
        <v>26</v>
      </c>
      <c r="L73">
        <v>71</v>
      </c>
    </row>
    <row r="74" spans="1:12">
      <c r="A74" s="5" t="s">
        <v>89</v>
      </c>
      <c r="B74" s="6" t="s">
        <v>10</v>
      </c>
      <c r="C74" s="7" t="s">
        <v>39</v>
      </c>
      <c r="D74" s="8" t="s">
        <v>22</v>
      </c>
      <c r="E74">
        <f>2.7+3.6</f>
        <v>6.3</v>
      </c>
      <c r="F74" s="2">
        <v>210</v>
      </c>
      <c r="G74">
        <f>2.7+3.6</f>
        <v>6.3</v>
      </c>
      <c r="H74">
        <f>2.7+3.6</f>
        <v>6.3</v>
      </c>
      <c r="I74">
        <v>26</v>
      </c>
      <c r="L74">
        <v>72</v>
      </c>
    </row>
    <row r="75" spans="1:12">
      <c r="A75" s="5" t="s">
        <v>90</v>
      </c>
      <c r="B75" s="6" t="s">
        <v>10</v>
      </c>
      <c r="C75" s="7" t="s">
        <v>39</v>
      </c>
      <c r="D75" s="8" t="s">
        <v>22</v>
      </c>
      <c r="E75">
        <f>1.9+3.6</f>
        <v>5.5</v>
      </c>
      <c r="F75" s="2">
        <v>211</v>
      </c>
      <c r="G75">
        <f>1.9+3.6</f>
        <v>5.5</v>
      </c>
      <c r="H75">
        <f>1.9+3.6</f>
        <v>5.5</v>
      </c>
      <c r="I75">
        <v>26</v>
      </c>
      <c r="L75">
        <v>73</v>
      </c>
    </row>
    <row r="76" spans="1:12">
      <c r="A76" s="5" t="s">
        <v>91</v>
      </c>
      <c r="B76" s="6" t="s">
        <v>10</v>
      </c>
      <c r="C76" s="7" t="s">
        <v>39</v>
      </c>
      <c r="D76" s="8" t="s">
        <v>22</v>
      </c>
      <c r="E76">
        <f>1.1+3.6</f>
        <v>4.7</v>
      </c>
      <c r="F76" s="2">
        <v>212</v>
      </c>
      <c r="G76">
        <f>1.1+3.6</f>
        <v>4.7</v>
      </c>
      <c r="H76">
        <f>1.1+3.6</f>
        <v>4.7</v>
      </c>
      <c r="I76">
        <v>26</v>
      </c>
      <c r="L76">
        <v>74</v>
      </c>
    </row>
    <row r="77" spans="1:12">
      <c r="A77" s="5" t="s">
        <v>92</v>
      </c>
      <c r="B77" s="6" t="s">
        <v>10</v>
      </c>
      <c r="C77" s="7" t="s">
        <v>39</v>
      </c>
      <c r="D77" s="8" t="s">
        <v>22</v>
      </c>
      <c r="E77">
        <f>0.5+3.6</f>
        <v>4.1</v>
      </c>
      <c r="F77" s="2">
        <v>213</v>
      </c>
      <c r="G77">
        <f>0.5+3.6</f>
        <v>4.1</v>
      </c>
      <c r="H77">
        <f>0.5+3.6</f>
        <v>4.1</v>
      </c>
      <c r="I77">
        <v>26</v>
      </c>
      <c r="L77">
        <v>75</v>
      </c>
    </row>
    <row r="78" spans="1:12">
      <c r="A78" s="5" t="s">
        <v>93</v>
      </c>
      <c r="B78" s="6" t="s">
        <v>10</v>
      </c>
      <c r="C78" s="7" t="s">
        <v>39</v>
      </c>
      <c r="D78" s="8" t="s">
        <v>14</v>
      </c>
      <c r="E78">
        <f>1.3+1.3</f>
        <v>2.6</v>
      </c>
      <c r="F78" s="2">
        <v>214</v>
      </c>
      <c r="G78">
        <f>1.3+1.3</f>
        <v>2.6</v>
      </c>
      <c r="H78">
        <f>1.3+1.3</f>
        <v>2.6</v>
      </c>
      <c r="I78">
        <v>22</v>
      </c>
      <c r="L78">
        <v>76</v>
      </c>
    </row>
    <row r="79" spans="1:12">
      <c r="A79" s="5" t="s">
        <v>94</v>
      </c>
      <c r="B79" s="6" t="s">
        <v>10</v>
      </c>
      <c r="C79" s="7" t="s">
        <v>39</v>
      </c>
      <c r="D79" s="8" t="s">
        <v>22</v>
      </c>
      <c r="E79">
        <f>2+1.3</f>
        <v>3.3</v>
      </c>
      <c r="F79" s="2">
        <v>215</v>
      </c>
      <c r="G79">
        <f>2+1.3</f>
        <v>3.3</v>
      </c>
      <c r="H79">
        <f>2+1.3</f>
        <v>3.3</v>
      </c>
      <c r="I79">
        <v>22</v>
      </c>
      <c r="L79">
        <v>77</v>
      </c>
    </row>
    <row r="80" spans="1:12">
      <c r="A80" s="5" t="s">
        <v>95</v>
      </c>
      <c r="B80" s="6" t="s">
        <v>10</v>
      </c>
      <c r="C80" s="7" t="s">
        <v>39</v>
      </c>
      <c r="D80" s="8" t="s">
        <v>22</v>
      </c>
      <c r="E80">
        <f>2.8+1.3</f>
        <v>4.1</v>
      </c>
      <c r="F80" s="2">
        <v>216</v>
      </c>
      <c r="G80">
        <f>2.8+1.3</f>
        <v>4.1</v>
      </c>
      <c r="H80">
        <f>2.8+1.3</f>
        <v>4.1</v>
      </c>
      <c r="I80">
        <v>22</v>
      </c>
      <c r="L80">
        <v>78</v>
      </c>
    </row>
    <row r="81" spans="1:12">
      <c r="A81" s="5" t="s">
        <v>96</v>
      </c>
      <c r="B81" s="6" t="s">
        <v>10</v>
      </c>
      <c r="C81" s="7" t="s">
        <v>39</v>
      </c>
      <c r="D81" s="8" t="s">
        <v>22</v>
      </c>
      <c r="E81">
        <f>3.4+1.3</f>
        <v>4.7</v>
      </c>
      <c r="F81" s="2">
        <v>217</v>
      </c>
      <c r="G81">
        <f>3.4+1.3</f>
        <v>4.7</v>
      </c>
      <c r="H81">
        <f>3.4+1.3</f>
        <v>4.7</v>
      </c>
      <c r="I81">
        <v>22</v>
      </c>
      <c r="L81">
        <v>79</v>
      </c>
    </row>
    <row r="82" spans="1:12">
      <c r="A82" s="5" t="s">
        <v>97</v>
      </c>
      <c r="B82" s="6" t="s">
        <v>10</v>
      </c>
      <c r="C82" s="7" t="s">
        <v>39</v>
      </c>
      <c r="D82" s="8" t="s">
        <v>12</v>
      </c>
      <c r="E82">
        <f>3.5+1.3</f>
        <v>4.8</v>
      </c>
      <c r="F82" s="2">
        <v>218</v>
      </c>
      <c r="G82">
        <f>3.5+1.3</f>
        <v>4.8</v>
      </c>
      <c r="H82">
        <f>3.5+1.3</f>
        <v>4.8</v>
      </c>
      <c r="I82">
        <v>22</v>
      </c>
      <c r="L82">
        <v>80</v>
      </c>
    </row>
    <row r="83" spans="1:12">
      <c r="A83" s="5" t="s">
        <v>98</v>
      </c>
      <c r="B83" s="6" t="s">
        <v>10</v>
      </c>
      <c r="C83" s="7" t="s">
        <v>39</v>
      </c>
      <c r="D83" s="8" t="s">
        <v>22</v>
      </c>
      <c r="E83">
        <f>3.5+1.3</f>
        <v>4.8</v>
      </c>
      <c r="F83" s="2">
        <v>219</v>
      </c>
      <c r="G83">
        <f>3.5+1.3</f>
        <v>4.8</v>
      </c>
      <c r="H83">
        <f>3.5+1.3</f>
        <v>4.8</v>
      </c>
      <c r="I83">
        <v>22</v>
      </c>
      <c r="L83">
        <v>81</v>
      </c>
    </row>
    <row r="84" spans="1:12">
      <c r="A84" s="5" t="s">
        <v>99</v>
      </c>
      <c r="B84" s="6" t="s">
        <v>10</v>
      </c>
      <c r="C84" s="7" t="s">
        <v>39</v>
      </c>
      <c r="D84" s="8" t="s">
        <v>12</v>
      </c>
      <c r="E84">
        <f>3.3+1.3</f>
        <v>4.6</v>
      </c>
      <c r="F84" s="2">
        <v>220</v>
      </c>
      <c r="G84">
        <f>3.3+1.3</f>
        <v>4.6</v>
      </c>
      <c r="H84">
        <f>3.3+1.3</f>
        <v>4.6</v>
      </c>
      <c r="I84">
        <v>22</v>
      </c>
      <c r="L84">
        <v>82</v>
      </c>
    </row>
    <row r="85" spans="1:12">
      <c r="A85" s="5" t="s">
        <v>100</v>
      </c>
      <c r="B85" s="6" t="s">
        <v>10</v>
      </c>
      <c r="C85" s="7" t="s">
        <v>39</v>
      </c>
      <c r="D85" s="8" t="s">
        <v>12</v>
      </c>
      <c r="E85">
        <f>2.5+1.3</f>
        <v>3.8</v>
      </c>
      <c r="F85" s="2">
        <v>221</v>
      </c>
      <c r="G85">
        <f>2.5+1.3</f>
        <v>3.8</v>
      </c>
      <c r="H85">
        <f>2.5+1.3</f>
        <v>3.8</v>
      </c>
      <c r="I85">
        <v>22</v>
      </c>
      <c r="L85">
        <v>83</v>
      </c>
    </row>
    <row r="86" spans="1:12">
      <c r="A86" s="5" t="s">
        <v>101</v>
      </c>
      <c r="B86" s="6" t="s">
        <v>10</v>
      </c>
      <c r="C86" s="7" t="s">
        <v>39</v>
      </c>
      <c r="D86" s="8" t="s">
        <v>12</v>
      </c>
      <c r="E86">
        <f>1.5+1.3</f>
        <v>2.8</v>
      </c>
      <c r="F86" s="2">
        <v>222</v>
      </c>
      <c r="G86">
        <f>1.5+1.3</f>
        <v>2.8</v>
      </c>
      <c r="H86">
        <f>1.5+1.3</f>
        <v>2.8</v>
      </c>
      <c r="I86">
        <v>22</v>
      </c>
      <c r="L86">
        <v>84</v>
      </c>
    </row>
    <row r="87" spans="1:12">
      <c r="A87" s="5" t="s">
        <v>102</v>
      </c>
      <c r="B87" s="6" t="s">
        <v>10</v>
      </c>
      <c r="C87" s="7" t="s">
        <v>39</v>
      </c>
      <c r="D87" s="8" t="s">
        <v>22</v>
      </c>
      <c r="E87">
        <f>2</f>
        <v>2</v>
      </c>
      <c r="F87" s="2">
        <v>223</v>
      </c>
      <c r="G87">
        <f>2</f>
        <v>2</v>
      </c>
      <c r="H87">
        <f>2</f>
        <v>2</v>
      </c>
      <c r="I87">
        <v>22</v>
      </c>
      <c r="L87">
        <v>85</v>
      </c>
    </row>
    <row r="88" spans="1:12">
      <c r="A88" s="5" t="s">
        <v>103</v>
      </c>
      <c r="B88" s="6" t="s">
        <v>10</v>
      </c>
      <c r="C88" s="7" t="s">
        <v>39</v>
      </c>
      <c r="D88" s="8" t="s">
        <v>14</v>
      </c>
      <c r="E88">
        <v>7.1</v>
      </c>
      <c r="F88" s="2">
        <v>224</v>
      </c>
      <c r="G88">
        <v>7.1</v>
      </c>
      <c r="H88">
        <v>7.1</v>
      </c>
      <c r="I88">
        <v>25.2</v>
      </c>
      <c r="L88">
        <v>86</v>
      </c>
    </row>
    <row r="89" spans="1:12">
      <c r="A89" s="5" t="s">
        <v>104</v>
      </c>
      <c r="B89" s="6" t="s">
        <v>10</v>
      </c>
      <c r="C89" s="7" t="s">
        <v>39</v>
      </c>
      <c r="D89" s="8" t="s">
        <v>14</v>
      </c>
      <c r="E89">
        <v>7.6</v>
      </c>
      <c r="F89" s="2">
        <v>225</v>
      </c>
      <c r="G89">
        <v>7.6</v>
      </c>
      <c r="H89">
        <v>7.6</v>
      </c>
      <c r="I89">
        <v>25.2</v>
      </c>
      <c r="L89">
        <v>87</v>
      </c>
    </row>
    <row r="90" spans="1:12">
      <c r="A90" s="5" t="s">
        <v>105</v>
      </c>
      <c r="B90" s="6" t="s">
        <v>10</v>
      </c>
      <c r="C90" s="7" t="s">
        <v>39</v>
      </c>
      <c r="D90" s="8" t="s">
        <v>14</v>
      </c>
      <c r="E90">
        <v>8.3</v>
      </c>
      <c r="F90" s="2">
        <v>226</v>
      </c>
      <c r="G90">
        <v>8.3</v>
      </c>
      <c r="H90">
        <v>8.3</v>
      </c>
      <c r="I90">
        <v>25.2</v>
      </c>
      <c r="L90">
        <v>88</v>
      </c>
    </row>
    <row r="91" spans="1:12">
      <c r="A91" s="5" t="s">
        <v>106</v>
      </c>
      <c r="B91" s="6" t="s">
        <v>10</v>
      </c>
      <c r="C91" s="7" t="s">
        <v>39</v>
      </c>
      <c r="D91" s="8" t="s">
        <v>14</v>
      </c>
      <c r="E91">
        <v>8.7</v>
      </c>
      <c r="F91" s="2">
        <v>227</v>
      </c>
      <c r="G91">
        <v>8.7</v>
      </c>
      <c r="H91">
        <v>8.7</v>
      </c>
      <c r="I91">
        <v>25.2</v>
      </c>
      <c r="L91">
        <v>89</v>
      </c>
    </row>
    <row r="92" spans="1:12">
      <c r="A92" s="5" t="s">
        <v>107</v>
      </c>
      <c r="B92" s="6" t="s">
        <v>10</v>
      </c>
      <c r="C92" s="7" t="s">
        <v>39</v>
      </c>
      <c r="D92" s="8" t="s">
        <v>22</v>
      </c>
      <c r="E92">
        <v>9.2</v>
      </c>
      <c r="F92" s="2">
        <v>228</v>
      </c>
      <c r="G92">
        <v>9.2</v>
      </c>
      <c r="H92">
        <v>9.2</v>
      </c>
      <c r="I92">
        <v>25.2</v>
      </c>
      <c r="L92">
        <v>90</v>
      </c>
    </row>
    <row r="93" spans="1:12">
      <c r="A93" s="5" t="s">
        <v>108</v>
      </c>
      <c r="B93" s="6" t="s">
        <v>10</v>
      </c>
      <c r="C93" s="7" t="s">
        <v>39</v>
      </c>
      <c r="D93" s="8" t="s">
        <v>12</v>
      </c>
      <c r="E93">
        <v>9.2</v>
      </c>
      <c r="F93" s="2">
        <v>229</v>
      </c>
      <c r="G93">
        <v>9.2</v>
      </c>
      <c r="H93">
        <v>9.2</v>
      </c>
      <c r="I93">
        <v>25.2</v>
      </c>
      <c r="L93">
        <v>91</v>
      </c>
    </row>
    <row r="94" spans="1:12">
      <c r="A94" s="5" t="s">
        <v>109</v>
      </c>
      <c r="B94" s="6" t="s">
        <v>10</v>
      </c>
      <c r="C94" s="7" t="s">
        <v>39</v>
      </c>
      <c r="D94" s="8" t="s">
        <v>22</v>
      </c>
      <c r="E94">
        <v>9.3</v>
      </c>
      <c r="F94" s="2">
        <v>230</v>
      </c>
      <c r="G94">
        <v>9.3</v>
      </c>
      <c r="H94">
        <v>9.3</v>
      </c>
      <c r="I94">
        <v>25.2</v>
      </c>
      <c r="L94">
        <v>92</v>
      </c>
    </row>
    <row r="95" spans="1:12">
      <c r="A95" s="5" t="s">
        <v>110</v>
      </c>
      <c r="B95" s="6" t="s">
        <v>10</v>
      </c>
      <c r="C95" s="7" t="s">
        <v>39</v>
      </c>
      <c r="D95" s="8" t="s">
        <v>12</v>
      </c>
      <c r="E95">
        <v>9.3</v>
      </c>
      <c r="F95" s="2">
        <v>231</v>
      </c>
      <c r="G95">
        <v>9.3</v>
      </c>
      <c r="H95">
        <v>9.3</v>
      </c>
      <c r="I95">
        <v>25.2</v>
      </c>
      <c r="L95">
        <v>93</v>
      </c>
    </row>
    <row r="96" spans="1:12">
      <c r="A96" s="5" t="s">
        <v>111</v>
      </c>
      <c r="B96" s="6" t="s">
        <v>10</v>
      </c>
      <c r="C96" s="7" t="s">
        <v>39</v>
      </c>
      <c r="D96" s="8" t="s">
        <v>22</v>
      </c>
      <c r="E96">
        <v>8.6</v>
      </c>
      <c r="F96" s="2">
        <v>232</v>
      </c>
      <c r="G96">
        <v>8.6</v>
      </c>
      <c r="H96">
        <v>8.6</v>
      </c>
      <c r="I96">
        <v>25.2</v>
      </c>
      <c r="L96">
        <v>94</v>
      </c>
    </row>
    <row r="97" spans="1:12">
      <c r="A97" s="5" t="s">
        <v>112</v>
      </c>
      <c r="B97" s="6" t="s">
        <v>10</v>
      </c>
      <c r="C97" s="7" t="s">
        <v>39</v>
      </c>
      <c r="D97" s="8" t="s">
        <v>22</v>
      </c>
      <c r="E97">
        <v>7.8</v>
      </c>
      <c r="F97" s="2">
        <v>233</v>
      </c>
      <c r="G97">
        <v>7.8</v>
      </c>
      <c r="H97">
        <v>7.8</v>
      </c>
      <c r="I97">
        <v>25.2</v>
      </c>
      <c r="L97">
        <v>95</v>
      </c>
    </row>
    <row r="98" spans="1:12">
      <c r="A98" s="5" t="s">
        <v>113</v>
      </c>
      <c r="B98" s="6" t="s">
        <v>10</v>
      </c>
      <c r="C98" s="7" t="s">
        <v>39</v>
      </c>
      <c r="D98" s="8" t="s">
        <v>22</v>
      </c>
      <c r="E98">
        <v>7.1</v>
      </c>
      <c r="F98" s="2">
        <v>234</v>
      </c>
      <c r="G98">
        <v>7.1</v>
      </c>
      <c r="H98">
        <v>7.1</v>
      </c>
      <c r="I98">
        <v>25.2</v>
      </c>
      <c r="L98">
        <v>96</v>
      </c>
    </row>
    <row r="99" spans="1:12">
      <c r="A99" s="5" t="s">
        <v>114</v>
      </c>
      <c r="B99" s="6" t="s">
        <v>10</v>
      </c>
      <c r="C99" s="7" t="s">
        <v>39</v>
      </c>
      <c r="D99" s="8" t="s">
        <v>14</v>
      </c>
      <c r="E99">
        <v>6.6</v>
      </c>
      <c r="F99" s="2">
        <v>235</v>
      </c>
      <c r="G99">
        <v>6.6</v>
      </c>
      <c r="H99">
        <v>6.6</v>
      </c>
      <c r="I99">
        <v>25.2</v>
      </c>
      <c r="L99">
        <v>97</v>
      </c>
    </row>
    <row r="100" spans="1:12">
      <c r="A100" s="5" t="s">
        <v>115</v>
      </c>
      <c r="B100" s="6" t="s">
        <v>10</v>
      </c>
      <c r="C100" s="7" t="s">
        <v>39</v>
      </c>
      <c r="D100" s="9" t="s">
        <v>14</v>
      </c>
      <c r="E100">
        <v>7</v>
      </c>
      <c r="F100" s="2">
        <v>250</v>
      </c>
      <c r="G100">
        <v>7</v>
      </c>
      <c r="H100">
        <v>7</v>
      </c>
      <c r="I100">
        <v>27</v>
      </c>
      <c r="L100">
        <v>98</v>
      </c>
    </row>
    <row r="101" spans="1:12">
      <c r="A101" s="5" t="s">
        <v>116</v>
      </c>
      <c r="B101" s="6" t="s">
        <v>10</v>
      </c>
      <c r="C101" s="7" t="s">
        <v>39</v>
      </c>
      <c r="D101" s="9" t="s">
        <v>14</v>
      </c>
      <c r="E101">
        <f>1.9+0.8+3+2</f>
        <v>7.7</v>
      </c>
      <c r="F101" s="2">
        <v>251</v>
      </c>
      <c r="G101">
        <f>1.9+0.8+3+2</f>
        <v>7.7</v>
      </c>
      <c r="H101">
        <f>1.9+0.8+3+2</f>
        <v>7.7</v>
      </c>
      <c r="I101">
        <v>27</v>
      </c>
      <c r="L101">
        <v>99</v>
      </c>
    </row>
    <row r="102" spans="1:12">
      <c r="A102" s="5" t="s">
        <v>117</v>
      </c>
      <c r="B102" s="6" t="s">
        <v>10</v>
      </c>
      <c r="C102" s="7" t="s">
        <v>39</v>
      </c>
      <c r="D102" s="9" t="s">
        <v>14</v>
      </c>
      <c r="E102">
        <f>2.5+0.8+3+2</f>
        <v>8.3</v>
      </c>
      <c r="F102" s="2">
        <v>252</v>
      </c>
      <c r="G102">
        <f>2.5+0.8+3+2</f>
        <v>8.3</v>
      </c>
      <c r="H102">
        <f>2.5+0.8+3+2</f>
        <v>8.3</v>
      </c>
      <c r="I102">
        <v>27</v>
      </c>
      <c r="L102">
        <v>100</v>
      </c>
    </row>
    <row r="103" spans="1:12">
      <c r="A103" s="5" t="s">
        <v>118</v>
      </c>
      <c r="B103" s="6" t="s">
        <v>10</v>
      </c>
      <c r="C103" s="7" t="s">
        <v>39</v>
      </c>
      <c r="D103" s="9" t="s">
        <v>14</v>
      </c>
      <c r="E103">
        <f>3+0.8+3+2</f>
        <v>8.8</v>
      </c>
      <c r="F103" s="2">
        <v>253</v>
      </c>
      <c r="G103">
        <f>3+0.8+3+2</f>
        <v>8.8</v>
      </c>
      <c r="H103">
        <f>3+0.8+3+2</f>
        <v>8.8</v>
      </c>
      <c r="I103">
        <v>27</v>
      </c>
      <c r="L103">
        <v>101</v>
      </c>
    </row>
    <row r="104" spans="1:12">
      <c r="A104" s="5" t="s">
        <v>119</v>
      </c>
      <c r="B104" s="6" t="s">
        <v>10</v>
      </c>
      <c r="C104" s="7" t="s">
        <v>39</v>
      </c>
      <c r="D104" s="9" t="s">
        <v>12</v>
      </c>
      <c r="E104">
        <f>3.1+0.8+3+2</f>
        <v>8.9</v>
      </c>
      <c r="F104" s="2">
        <v>254</v>
      </c>
      <c r="G104">
        <f>3.1+0.8+3+2</f>
        <v>8.9</v>
      </c>
      <c r="H104">
        <f>3.1+0.8+3+2</f>
        <v>8.9</v>
      </c>
      <c r="I104">
        <v>27</v>
      </c>
      <c r="L104">
        <v>102</v>
      </c>
    </row>
    <row r="105" spans="1:12">
      <c r="A105" s="5" t="s">
        <v>120</v>
      </c>
      <c r="B105" s="6" t="s">
        <v>10</v>
      </c>
      <c r="C105" s="7" t="s">
        <v>39</v>
      </c>
      <c r="D105" s="6" t="s">
        <v>12</v>
      </c>
      <c r="E105">
        <f>3.1+0.8+3+2</f>
        <v>8.9</v>
      </c>
      <c r="F105" s="2">
        <v>255</v>
      </c>
      <c r="G105">
        <f>3.1+0.8+3+2</f>
        <v>8.9</v>
      </c>
      <c r="H105">
        <f>3.1+0.8+3+2</f>
        <v>8.9</v>
      </c>
      <c r="I105">
        <v>27</v>
      </c>
      <c r="L105">
        <v>103</v>
      </c>
    </row>
    <row r="106" spans="1:12">
      <c r="A106" s="5" t="s">
        <v>121</v>
      </c>
      <c r="B106" s="6" t="s">
        <v>10</v>
      </c>
      <c r="C106" s="7" t="s">
        <v>39</v>
      </c>
      <c r="D106" s="9" t="s">
        <v>14</v>
      </c>
      <c r="E106">
        <v>8.9</v>
      </c>
      <c r="F106" s="2">
        <v>256</v>
      </c>
      <c r="G106">
        <v>8.9</v>
      </c>
      <c r="H106">
        <v>8.9</v>
      </c>
      <c r="I106">
        <v>27</v>
      </c>
      <c r="L106">
        <v>104</v>
      </c>
    </row>
    <row r="107" spans="1:12">
      <c r="A107" s="5" t="s">
        <v>122</v>
      </c>
      <c r="B107" s="6" t="s">
        <v>10</v>
      </c>
      <c r="C107" s="7" t="s">
        <v>39</v>
      </c>
      <c r="D107" s="9" t="s">
        <v>14</v>
      </c>
      <c r="E107">
        <f>3+0.8+3+2</f>
        <v>8.8</v>
      </c>
      <c r="F107" s="2">
        <v>257</v>
      </c>
      <c r="G107">
        <f>3+0.8+3+2</f>
        <v>8.8</v>
      </c>
      <c r="H107">
        <f>3+0.8+3+2</f>
        <v>8.8</v>
      </c>
      <c r="I107">
        <v>27</v>
      </c>
      <c r="L107">
        <v>105</v>
      </c>
    </row>
    <row r="108" spans="1:12">
      <c r="A108" s="5" t="s">
        <v>123</v>
      </c>
      <c r="B108" s="6" t="s">
        <v>10</v>
      </c>
      <c r="C108" s="7" t="s">
        <v>39</v>
      </c>
      <c r="D108" s="9" t="s">
        <v>14</v>
      </c>
      <c r="E108">
        <f>2.5+0.8+3+2</f>
        <v>8.3</v>
      </c>
      <c r="F108" s="2">
        <v>258</v>
      </c>
      <c r="G108">
        <f>2.5+0.8+3+2</f>
        <v>8.3</v>
      </c>
      <c r="H108">
        <f>2.5+0.8+3+2</f>
        <v>8.3</v>
      </c>
      <c r="I108">
        <v>27</v>
      </c>
      <c r="L108">
        <v>106</v>
      </c>
    </row>
    <row r="109" spans="1:12">
      <c r="A109" s="5" t="s">
        <v>124</v>
      </c>
      <c r="B109" s="6" t="s">
        <v>10</v>
      </c>
      <c r="C109" s="7" t="s">
        <v>39</v>
      </c>
      <c r="D109" s="9" t="s">
        <v>14</v>
      </c>
      <c r="E109">
        <f>1.9+0.8+3+2</f>
        <v>7.7</v>
      </c>
      <c r="F109" s="2">
        <v>259</v>
      </c>
      <c r="G109">
        <f>1.9+0.8+3+2</f>
        <v>7.7</v>
      </c>
      <c r="H109">
        <f>1.9+0.8+3+2</f>
        <v>7.7</v>
      </c>
      <c r="I109">
        <v>27</v>
      </c>
      <c r="L109">
        <v>107</v>
      </c>
    </row>
    <row r="110" spans="1:12">
      <c r="A110" s="5" t="s">
        <v>125</v>
      </c>
      <c r="B110" s="6" t="s">
        <v>10</v>
      </c>
      <c r="C110" s="7" t="s">
        <v>39</v>
      </c>
      <c r="D110" s="9" t="s">
        <v>14</v>
      </c>
      <c r="E110">
        <f>1.3+0.8+3+2</f>
        <v>7.1</v>
      </c>
      <c r="F110" s="2">
        <v>260</v>
      </c>
      <c r="G110">
        <f>1.3+0.8+3+2</f>
        <v>7.1</v>
      </c>
      <c r="H110">
        <f>1.3+0.8+3+2</f>
        <v>7.1</v>
      </c>
      <c r="I110">
        <v>27</v>
      </c>
      <c r="L110">
        <v>108</v>
      </c>
    </row>
    <row r="111" spans="1:12">
      <c r="A111" s="5" t="s">
        <v>126</v>
      </c>
      <c r="B111" s="6" t="s">
        <v>10</v>
      </c>
      <c r="C111" s="7" t="s">
        <v>39</v>
      </c>
      <c r="D111" s="9" t="s">
        <v>14</v>
      </c>
      <c r="E111">
        <f>1.8+2</f>
        <v>3.8</v>
      </c>
      <c r="F111" s="2">
        <v>261</v>
      </c>
      <c r="G111">
        <f>1.8+2</f>
        <v>3.8</v>
      </c>
      <c r="H111">
        <f>1.8+2</f>
        <v>3.8</v>
      </c>
      <c r="I111">
        <v>27</v>
      </c>
      <c r="L111">
        <v>109</v>
      </c>
    </row>
    <row r="112" spans="1:12">
      <c r="A112" s="5" t="s">
        <v>127</v>
      </c>
      <c r="B112" s="6" t="s">
        <v>10</v>
      </c>
      <c r="C112" s="7" t="s">
        <v>39</v>
      </c>
      <c r="D112" s="9" t="s">
        <v>14</v>
      </c>
      <c r="E112">
        <v>3.3</v>
      </c>
      <c r="F112" s="2">
        <v>262</v>
      </c>
      <c r="G112">
        <v>3.3</v>
      </c>
      <c r="H112">
        <v>3.3</v>
      </c>
      <c r="I112">
        <v>27</v>
      </c>
      <c r="L112">
        <v>110</v>
      </c>
    </row>
    <row r="113" spans="1:12">
      <c r="A113" s="5" t="s">
        <v>128</v>
      </c>
      <c r="B113" s="6" t="s">
        <v>10</v>
      </c>
      <c r="C113" s="7" t="s">
        <v>39</v>
      </c>
      <c r="D113" s="9" t="s">
        <v>14</v>
      </c>
      <c r="E113">
        <v>3.1</v>
      </c>
      <c r="F113" s="2">
        <v>263</v>
      </c>
      <c r="G113">
        <v>3.1</v>
      </c>
      <c r="H113">
        <v>3.1</v>
      </c>
      <c r="I113">
        <v>27</v>
      </c>
      <c r="L113">
        <v>111</v>
      </c>
    </row>
    <row r="114" spans="1:12">
      <c r="A114" s="5" t="s">
        <v>129</v>
      </c>
      <c r="B114" s="6" t="s">
        <v>10</v>
      </c>
      <c r="C114" s="7" t="s">
        <v>39</v>
      </c>
      <c r="D114" s="9" t="s">
        <v>14</v>
      </c>
      <c r="E114">
        <v>3.4</v>
      </c>
      <c r="F114" s="2">
        <v>264</v>
      </c>
      <c r="G114">
        <v>3.4</v>
      </c>
      <c r="H114">
        <v>3.4</v>
      </c>
      <c r="I114">
        <v>32.6</v>
      </c>
      <c r="L114">
        <v>112</v>
      </c>
    </row>
    <row r="115" spans="1:12">
      <c r="A115" s="5" t="s">
        <v>130</v>
      </c>
      <c r="B115" s="6" t="s">
        <v>10</v>
      </c>
      <c r="C115" s="7" t="s">
        <v>39</v>
      </c>
      <c r="D115" s="9" t="s">
        <v>14</v>
      </c>
      <c r="E115">
        <v>4.3</v>
      </c>
      <c r="F115" s="2">
        <v>265</v>
      </c>
      <c r="G115">
        <v>4.3</v>
      </c>
      <c r="H115">
        <v>4.3</v>
      </c>
      <c r="I115">
        <v>32.6</v>
      </c>
      <c r="L115">
        <v>113</v>
      </c>
    </row>
    <row r="116" spans="1:12">
      <c r="A116" s="5" t="s">
        <v>131</v>
      </c>
      <c r="B116" s="6" t="s">
        <v>10</v>
      </c>
      <c r="C116" s="7" t="s">
        <v>39</v>
      </c>
      <c r="D116" s="9" t="s">
        <v>14</v>
      </c>
      <c r="E116">
        <v>4.7</v>
      </c>
      <c r="F116" s="2">
        <v>266</v>
      </c>
      <c r="G116">
        <v>4.7</v>
      </c>
      <c r="H116">
        <v>4.7</v>
      </c>
      <c r="I116">
        <v>32.6</v>
      </c>
      <c r="L116">
        <v>114</v>
      </c>
    </row>
    <row r="117" spans="1:12">
      <c r="A117" s="5" t="s">
        <v>132</v>
      </c>
      <c r="B117" s="6" t="s">
        <v>10</v>
      </c>
      <c r="C117" s="7" t="s">
        <v>39</v>
      </c>
      <c r="D117" s="9" t="s">
        <v>14</v>
      </c>
      <c r="E117">
        <f>1.2+2.5+3</f>
        <v>6.7</v>
      </c>
      <c r="F117" s="2">
        <v>267</v>
      </c>
      <c r="G117">
        <f>1.2+2.5+3</f>
        <v>6.7</v>
      </c>
      <c r="H117">
        <f>1.2+2.5+3</f>
        <v>6.7</v>
      </c>
      <c r="I117">
        <v>32.6</v>
      </c>
      <c r="L117">
        <v>115</v>
      </c>
    </row>
    <row r="118" spans="1:12">
      <c r="A118" s="5" t="s">
        <v>133</v>
      </c>
      <c r="B118" s="6" t="s">
        <v>10</v>
      </c>
      <c r="C118" s="7" t="s">
        <v>39</v>
      </c>
      <c r="D118" s="9" t="s">
        <v>14</v>
      </c>
      <c r="E118">
        <f>1.8+2.5+3</f>
        <v>7.3</v>
      </c>
      <c r="F118" s="2">
        <v>268</v>
      </c>
      <c r="G118">
        <f>1.8+2.5+3</f>
        <v>7.3</v>
      </c>
      <c r="H118">
        <f>1.8+2.5+3</f>
        <v>7.3</v>
      </c>
      <c r="I118">
        <v>32.6</v>
      </c>
      <c r="L118">
        <v>116</v>
      </c>
    </row>
    <row r="119" spans="1:12">
      <c r="A119" s="5" t="s">
        <v>134</v>
      </c>
      <c r="B119" s="6" t="s">
        <v>10</v>
      </c>
      <c r="C119" s="7" t="s">
        <v>39</v>
      </c>
      <c r="D119" s="9" t="s">
        <v>14</v>
      </c>
      <c r="E119">
        <v>7.3</v>
      </c>
      <c r="F119" s="2">
        <v>269</v>
      </c>
      <c r="G119">
        <v>7.3</v>
      </c>
      <c r="H119">
        <v>7.3</v>
      </c>
      <c r="I119">
        <v>32.6</v>
      </c>
      <c r="L119">
        <v>117</v>
      </c>
    </row>
    <row r="120" spans="1:12">
      <c r="A120" s="5" t="s">
        <v>135</v>
      </c>
      <c r="B120" s="6" t="s">
        <v>10</v>
      </c>
      <c r="C120" s="7" t="s">
        <v>39</v>
      </c>
      <c r="D120" s="9" t="s">
        <v>14</v>
      </c>
      <c r="E120">
        <v>7.4</v>
      </c>
      <c r="F120" s="2">
        <v>270</v>
      </c>
      <c r="G120">
        <v>7.4</v>
      </c>
      <c r="H120">
        <v>7.4</v>
      </c>
      <c r="I120">
        <v>32.6</v>
      </c>
      <c r="L120">
        <v>118</v>
      </c>
    </row>
    <row r="121" spans="1:12">
      <c r="A121" s="5" t="s">
        <v>136</v>
      </c>
      <c r="B121" s="6" t="s">
        <v>10</v>
      </c>
      <c r="C121" s="7" t="s">
        <v>39</v>
      </c>
      <c r="D121" s="9" t="s">
        <v>12</v>
      </c>
      <c r="E121">
        <f t="shared" ref="E121:E122" si="5">1.5+3.1+3</f>
        <v>7.6</v>
      </c>
      <c r="F121" s="2">
        <v>271</v>
      </c>
      <c r="G121">
        <f>1.5+3.1+3</f>
        <v>7.6</v>
      </c>
      <c r="H121">
        <f>1.5+3.1+3</f>
        <v>7.6</v>
      </c>
      <c r="I121">
        <v>32.6</v>
      </c>
      <c r="L121">
        <v>119</v>
      </c>
    </row>
    <row r="122" spans="1:12">
      <c r="A122" s="5" t="s">
        <v>137</v>
      </c>
      <c r="B122" s="6" t="s">
        <v>10</v>
      </c>
      <c r="C122" s="7" t="s">
        <v>39</v>
      </c>
      <c r="D122" s="6" t="s">
        <v>12</v>
      </c>
      <c r="E122">
        <f t="shared" si="5"/>
        <v>7.6</v>
      </c>
      <c r="F122" s="2">
        <v>272</v>
      </c>
      <c r="G122">
        <f>1.5+3.1+3</f>
        <v>7.6</v>
      </c>
      <c r="H122">
        <f>1.5+3.1+3</f>
        <v>7.6</v>
      </c>
      <c r="I122">
        <v>32.6</v>
      </c>
      <c r="L122">
        <v>120</v>
      </c>
    </row>
    <row r="123" spans="1:12">
      <c r="A123" s="5" t="s">
        <v>138</v>
      </c>
      <c r="B123" s="6" t="s">
        <v>10</v>
      </c>
      <c r="C123" s="7" t="s">
        <v>39</v>
      </c>
      <c r="D123" s="9" t="s">
        <v>14</v>
      </c>
      <c r="E123">
        <f>4.6+3+1</f>
        <v>8.6</v>
      </c>
      <c r="F123" s="2">
        <v>273</v>
      </c>
      <c r="G123">
        <f>4.6+3+1</f>
        <v>8.6</v>
      </c>
      <c r="H123">
        <f>4.6+3+1</f>
        <v>8.6</v>
      </c>
      <c r="I123">
        <v>32.6</v>
      </c>
      <c r="L123">
        <v>121</v>
      </c>
    </row>
    <row r="124" spans="1:12">
      <c r="A124" s="5" t="s">
        <v>139</v>
      </c>
      <c r="B124" s="6" t="s">
        <v>10</v>
      </c>
      <c r="C124" s="7" t="s">
        <v>39</v>
      </c>
      <c r="D124" s="9" t="s">
        <v>14</v>
      </c>
      <c r="E124">
        <f>8</f>
        <v>8</v>
      </c>
      <c r="F124" s="2">
        <v>274</v>
      </c>
      <c r="G124">
        <f>8</f>
        <v>8</v>
      </c>
      <c r="H124">
        <f>8</f>
        <v>8</v>
      </c>
      <c r="I124">
        <v>32.6</v>
      </c>
      <c r="L124">
        <v>122</v>
      </c>
    </row>
    <row r="125" spans="1:12">
      <c r="A125" s="5" t="s">
        <v>140</v>
      </c>
      <c r="B125" s="6" t="s">
        <v>10</v>
      </c>
      <c r="C125" s="7" t="s">
        <v>39</v>
      </c>
      <c r="D125" s="9" t="s">
        <v>14</v>
      </c>
      <c r="E125">
        <v>7.5</v>
      </c>
      <c r="F125" s="2">
        <v>275</v>
      </c>
      <c r="G125">
        <v>7.5</v>
      </c>
      <c r="H125">
        <v>7.5</v>
      </c>
      <c r="I125">
        <v>32.6</v>
      </c>
      <c r="L125">
        <v>123</v>
      </c>
    </row>
    <row r="126" spans="1:12">
      <c r="A126" s="5" t="s">
        <v>141</v>
      </c>
      <c r="B126" s="6" t="s">
        <v>10</v>
      </c>
      <c r="C126" s="7" t="s">
        <v>39</v>
      </c>
      <c r="D126" s="9" t="s">
        <v>14</v>
      </c>
      <c r="E126">
        <v>7.3</v>
      </c>
      <c r="F126" s="2">
        <v>276</v>
      </c>
      <c r="G126">
        <v>7.3</v>
      </c>
      <c r="H126">
        <v>7.3</v>
      </c>
      <c r="I126">
        <v>32.6</v>
      </c>
      <c r="L126">
        <v>124</v>
      </c>
    </row>
    <row r="127" spans="1:12">
      <c r="A127" s="5" t="s">
        <v>142</v>
      </c>
      <c r="B127" s="6" t="s">
        <v>10</v>
      </c>
      <c r="C127" s="7" t="s">
        <v>39</v>
      </c>
      <c r="D127" s="9" t="s">
        <v>12</v>
      </c>
      <c r="E127">
        <v>7</v>
      </c>
      <c r="F127" s="2">
        <v>277</v>
      </c>
      <c r="G127">
        <v>7</v>
      </c>
      <c r="H127">
        <v>7</v>
      </c>
      <c r="I127">
        <v>32.6</v>
      </c>
      <c r="L127">
        <v>125</v>
      </c>
    </row>
    <row r="128" spans="1:12">
      <c r="A128" s="5" t="s">
        <v>143</v>
      </c>
      <c r="B128" s="6" t="s">
        <v>10</v>
      </c>
      <c r="C128" s="7" t="s">
        <v>39</v>
      </c>
      <c r="D128" s="9" t="s">
        <v>12</v>
      </c>
      <c r="E128">
        <v>6</v>
      </c>
      <c r="F128" s="2">
        <v>278</v>
      </c>
      <c r="G128">
        <v>6</v>
      </c>
      <c r="H128">
        <v>6</v>
      </c>
      <c r="I128">
        <v>32.6</v>
      </c>
      <c r="L128">
        <v>126</v>
      </c>
    </row>
    <row r="129" spans="1:12">
      <c r="A129" s="5" t="s">
        <v>144</v>
      </c>
      <c r="B129" s="6" t="s">
        <v>10</v>
      </c>
      <c r="C129" s="7" t="s">
        <v>39</v>
      </c>
      <c r="D129" s="9" t="s">
        <v>12</v>
      </c>
      <c r="E129">
        <v>4.7</v>
      </c>
      <c r="F129" s="2">
        <v>279</v>
      </c>
      <c r="G129">
        <v>4.7</v>
      </c>
      <c r="H129">
        <v>4.7</v>
      </c>
      <c r="I129">
        <v>32.6</v>
      </c>
      <c r="L129">
        <v>127</v>
      </c>
    </row>
    <row r="130" spans="1:12">
      <c r="A130" s="2" t="s">
        <v>145</v>
      </c>
      <c r="B130" s="16" t="s">
        <v>146</v>
      </c>
      <c r="C130" s="16" t="s">
        <v>60</v>
      </c>
      <c r="D130" s="16" t="s">
        <v>12</v>
      </c>
      <c r="E130">
        <v>18.9</v>
      </c>
      <c r="F130" s="2" t="s">
        <v>147</v>
      </c>
      <c r="G130">
        <v>18.9</v>
      </c>
      <c r="H130">
        <v>18.9</v>
      </c>
      <c r="I130">
        <v>38.3</v>
      </c>
      <c r="L130">
        <v>128</v>
      </c>
    </row>
    <row r="131" spans="1:12">
      <c r="A131" s="2" t="s">
        <v>148</v>
      </c>
      <c r="B131" s="16" t="s">
        <v>146</v>
      </c>
      <c r="C131" s="16" t="s">
        <v>60</v>
      </c>
      <c r="D131" s="16" t="s">
        <v>12</v>
      </c>
      <c r="E131">
        <v>18.9</v>
      </c>
      <c r="F131" s="2" t="s">
        <v>147</v>
      </c>
      <c r="G131">
        <v>18.9</v>
      </c>
      <c r="H131">
        <v>18.9</v>
      </c>
      <c r="I131">
        <v>38.3</v>
      </c>
      <c r="L131">
        <v>129</v>
      </c>
    </row>
    <row r="132" spans="1:12">
      <c r="A132" s="2" t="s">
        <v>149</v>
      </c>
      <c r="B132" s="16" t="s">
        <v>146</v>
      </c>
      <c r="C132" s="16" t="s">
        <v>60</v>
      </c>
      <c r="D132" s="16" t="s">
        <v>12</v>
      </c>
      <c r="E132">
        <v>18.9</v>
      </c>
      <c r="F132" s="2" t="s">
        <v>147</v>
      </c>
      <c r="G132">
        <v>18.9</v>
      </c>
      <c r="H132">
        <v>18.9</v>
      </c>
      <c r="I132">
        <v>38.3</v>
      </c>
      <c r="L132">
        <v>130</v>
      </c>
    </row>
    <row r="133" spans="1:12">
      <c r="A133" s="2" t="s">
        <v>150</v>
      </c>
      <c r="B133" s="16" t="s">
        <v>146</v>
      </c>
      <c r="C133" s="16" t="s">
        <v>60</v>
      </c>
      <c r="D133" s="16" t="s">
        <v>12</v>
      </c>
      <c r="E133">
        <v>18.9</v>
      </c>
      <c r="F133" s="2" t="s">
        <v>147</v>
      </c>
      <c r="G133">
        <v>18.9</v>
      </c>
      <c r="H133">
        <v>18.9</v>
      </c>
      <c r="I133">
        <v>38.3</v>
      </c>
      <c r="L133">
        <v>131</v>
      </c>
    </row>
    <row r="134" spans="1:12">
      <c r="A134" s="2" t="s">
        <v>151</v>
      </c>
      <c r="B134" s="16" t="s">
        <v>146</v>
      </c>
      <c r="C134" s="16" t="s">
        <v>60</v>
      </c>
      <c r="D134" s="16" t="s">
        <v>12</v>
      </c>
      <c r="E134">
        <v>18.9</v>
      </c>
      <c r="F134" s="2" t="s">
        <v>147</v>
      </c>
      <c r="G134">
        <v>18.9</v>
      </c>
      <c r="H134">
        <v>18.9</v>
      </c>
      <c r="I134">
        <v>38.3</v>
      </c>
      <c r="L134">
        <v>132</v>
      </c>
    </row>
    <row r="135" spans="1:12">
      <c r="A135" s="2" t="s">
        <v>152</v>
      </c>
      <c r="B135" s="16" t="s">
        <v>146</v>
      </c>
      <c r="C135" s="16" t="s">
        <v>60</v>
      </c>
      <c r="D135" s="16" t="s">
        <v>12</v>
      </c>
      <c r="E135">
        <v>18.9</v>
      </c>
      <c r="F135" s="2" t="s">
        <v>147</v>
      </c>
      <c r="G135">
        <v>18.9</v>
      </c>
      <c r="H135">
        <v>18.9</v>
      </c>
      <c r="I135">
        <v>38.3</v>
      </c>
      <c r="L135">
        <v>133</v>
      </c>
    </row>
    <row r="136" spans="1:12">
      <c r="A136" s="2" t="s">
        <v>153</v>
      </c>
      <c r="B136" s="16" t="s">
        <v>146</v>
      </c>
      <c r="C136" s="16" t="s">
        <v>60</v>
      </c>
      <c r="D136" s="16" t="s">
        <v>12</v>
      </c>
      <c r="E136">
        <v>18.9</v>
      </c>
      <c r="F136" s="2" t="s">
        <v>147</v>
      </c>
      <c r="G136">
        <v>18.9</v>
      </c>
      <c r="H136">
        <v>18.9</v>
      </c>
      <c r="I136">
        <v>38.3</v>
      </c>
      <c r="L136">
        <v>134</v>
      </c>
    </row>
    <row r="137" spans="1:12">
      <c r="A137" s="2" t="s">
        <v>154</v>
      </c>
      <c r="B137" s="16" t="s">
        <v>146</v>
      </c>
      <c r="C137" s="16" t="s">
        <v>60</v>
      </c>
      <c r="D137" s="16" t="s">
        <v>12</v>
      </c>
      <c r="E137">
        <v>18.9</v>
      </c>
      <c r="F137" s="2" t="s">
        <v>147</v>
      </c>
      <c r="G137">
        <v>18.9</v>
      </c>
      <c r="H137">
        <v>18.9</v>
      </c>
      <c r="I137">
        <v>38.3</v>
      </c>
      <c r="L137">
        <v>135</v>
      </c>
    </row>
    <row r="138" spans="1:12">
      <c r="A138" s="2" t="s">
        <v>155</v>
      </c>
      <c r="B138" s="16" t="s">
        <v>146</v>
      </c>
      <c r="C138" s="16" t="s">
        <v>60</v>
      </c>
      <c r="D138" s="16" t="s">
        <v>12</v>
      </c>
      <c r="E138">
        <v>18.9</v>
      </c>
      <c r="F138" s="2" t="s">
        <v>147</v>
      </c>
      <c r="G138">
        <v>18.9</v>
      </c>
      <c r="H138">
        <v>18.9</v>
      </c>
      <c r="I138">
        <v>38.3</v>
      </c>
      <c r="L138">
        <v>136</v>
      </c>
    </row>
    <row r="139" spans="1:12">
      <c r="A139" s="2" t="s">
        <v>156</v>
      </c>
      <c r="B139" s="16" t="s">
        <v>146</v>
      </c>
      <c r="C139" s="16" t="s">
        <v>60</v>
      </c>
      <c r="D139" s="16" t="s">
        <v>12</v>
      </c>
      <c r="E139">
        <v>18.9</v>
      </c>
      <c r="F139" s="2" t="s">
        <v>147</v>
      </c>
      <c r="G139">
        <v>18.9</v>
      </c>
      <c r="H139">
        <v>18.9</v>
      </c>
      <c r="I139">
        <v>38.3</v>
      </c>
      <c r="L139">
        <v>137</v>
      </c>
    </row>
    <row r="140" spans="1:12">
      <c r="A140" s="2" t="s">
        <v>157</v>
      </c>
      <c r="B140" s="16" t="s">
        <v>146</v>
      </c>
      <c r="C140" s="16" t="s">
        <v>60</v>
      </c>
      <c r="D140" s="16" t="s">
        <v>12</v>
      </c>
      <c r="E140">
        <v>18.9</v>
      </c>
      <c r="F140" s="2" t="s">
        <v>147</v>
      </c>
      <c r="G140">
        <v>18.9</v>
      </c>
      <c r="H140">
        <v>18.9</v>
      </c>
      <c r="I140">
        <v>38.3</v>
      </c>
      <c r="L140">
        <v>138</v>
      </c>
    </row>
    <row r="141" spans="1:12">
      <c r="A141" s="2" t="s">
        <v>158</v>
      </c>
      <c r="B141" s="16" t="s">
        <v>146</v>
      </c>
      <c r="C141" s="16" t="s">
        <v>60</v>
      </c>
      <c r="D141" s="16" t="s">
        <v>12</v>
      </c>
      <c r="E141">
        <v>18.9</v>
      </c>
      <c r="F141" s="2" t="s">
        <v>147</v>
      </c>
      <c r="G141">
        <v>18.9</v>
      </c>
      <c r="H141">
        <v>18.9</v>
      </c>
      <c r="I141">
        <v>38.3</v>
      </c>
      <c r="L141">
        <v>139</v>
      </c>
    </row>
    <row r="142" spans="1:12">
      <c r="A142" s="2" t="s">
        <v>159</v>
      </c>
      <c r="B142" s="16" t="s">
        <v>146</v>
      </c>
      <c r="C142" s="16" t="s">
        <v>60</v>
      </c>
      <c r="D142" s="16" t="s">
        <v>12</v>
      </c>
      <c r="E142">
        <v>18.9</v>
      </c>
      <c r="F142" s="2" t="s">
        <v>147</v>
      </c>
      <c r="G142">
        <v>18.9</v>
      </c>
      <c r="H142">
        <v>18.9</v>
      </c>
      <c r="I142">
        <v>38.3</v>
      </c>
      <c r="L142">
        <v>140</v>
      </c>
    </row>
    <row r="143" spans="1:12">
      <c r="A143" s="2" t="s">
        <v>160</v>
      </c>
      <c r="B143" s="16" t="s">
        <v>146</v>
      </c>
      <c r="C143" s="16" t="s">
        <v>60</v>
      </c>
      <c r="D143" s="16" t="s">
        <v>12</v>
      </c>
      <c r="E143">
        <v>18.9</v>
      </c>
      <c r="F143" s="2" t="s">
        <v>147</v>
      </c>
      <c r="G143">
        <v>18.9</v>
      </c>
      <c r="H143">
        <v>18.9</v>
      </c>
      <c r="I143">
        <v>38.3</v>
      </c>
      <c r="L143">
        <v>141</v>
      </c>
    </row>
    <row r="144" spans="1:12">
      <c r="A144" s="2" t="s">
        <v>161</v>
      </c>
      <c r="B144" s="16" t="s">
        <v>146</v>
      </c>
      <c r="C144" s="16" t="s">
        <v>60</v>
      </c>
      <c r="D144" s="16" t="s">
        <v>12</v>
      </c>
      <c r="E144">
        <v>18.9</v>
      </c>
      <c r="F144" s="2" t="s">
        <v>147</v>
      </c>
      <c r="G144">
        <v>18.9</v>
      </c>
      <c r="H144">
        <v>18.9</v>
      </c>
      <c r="I144">
        <v>38.3</v>
      </c>
      <c r="L144">
        <v>142</v>
      </c>
    </row>
    <row r="145" spans="1:12">
      <c r="A145" s="2" t="s">
        <v>162</v>
      </c>
      <c r="B145" s="16" t="s">
        <v>146</v>
      </c>
      <c r="C145" s="16" t="s">
        <v>60</v>
      </c>
      <c r="D145" s="16" t="s">
        <v>12</v>
      </c>
      <c r="E145">
        <v>18.9</v>
      </c>
      <c r="F145" s="2" t="s">
        <v>147</v>
      </c>
      <c r="G145">
        <v>18.9</v>
      </c>
      <c r="H145">
        <v>18.9</v>
      </c>
      <c r="I145">
        <v>38.3</v>
      </c>
      <c r="L145">
        <v>143</v>
      </c>
    </row>
    <row r="146" spans="1:12">
      <c r="A146" s="2" t="s">
        <v>163</v>
      </c>
      <c r="B146" s="16" t="s">
        <v>146</v>
      </c>
      <c r="C146" s="16" t="s">
        <v>60</v>
      </c>
      <c r="D146" s="16" t="s">
        <v>12</v>
      </c>
      <c r="E146">
        <v>18.9</v>
      </c>
      <c r="F146" s="2" t="s">
        <v>147</v>
      </c>
      <c r="G146">
        <v>18.9</v>
      </c>
      <c r="H146">
        <v>18.9</v>
      </c>
      <c r="I146">
        <v>38.3</v>
      </c>
      <c r="L146">
        <v>144</v>
      </c>
    </row>
    <row r="147" spans="1:12">
      <c r="A147" s="2" t="s">
        <v>164</v>
      </c>
      <c r="B147" s="16" t="s">
        <v>146</v>
      </c>
      <c r="C147" s="16" t="s">
        <v>60</v>
      </c>
      <c r="D147" s="16" t="s">
        <v>12</v>
      </c>
      <c r="E147">
        <v>18.9</v>
      </c>
      <c r="F147" s="2" t="s">
        <v>147</v>
      </c>
      <c r="G147">
        <v>18.9</v>
      </c>
      <c r="H147">
        <v>18.9</v>
      </c>
      <c r="I147">
        <v>38.3</v>
      </c>
      <c r="L147">
        <v>145</v>
      </c>
    </row>
    <row r="148" spans="1:12">
      <c r="A148" s="2" t="s">
        <v>165</v>
      </c>
      <c r="B148" s="16" t="s">
        <v>146</v>
      </c>
      <c r="C148" s="16" t="s">
        <v>60</v>
      </c>
      <c r="D148" s="16" t="s">
        <v>12</v>
      </c>
      <c r="E148">
        <v>18.9</v>
      </c>
      <c r="F148" s="2" t="s">
        <v>147</v>
      </c>
      <c r="G148">
        <v>18.9</v>
      </c>
      <c r="H148">
        <v>18.9</v>
      </c>
      <c r="I148">
        <v>38.3</v>
      </c>
      <c r="L148">
        <v>146</v>
      </c>
    </row>
    <row r="149" spans="1:12">
      <c r="A149" s="2" t="s">
        <v>166</v>
      </c>
      <c r="B149" s="16" t="s">
        <v>146</v>
      </c>
      <c r="C149" s="16" t="s">
        <v>60</v>
      </c>
      <c r="D149" s="16" t="s">
        <v>12</v>
      </c>
      <c r="E149">
        <v>18.9</v>
      </c>
      <c r="F149" s="2" t="s">
        <v>147</v>
      </c>
      <c r="G149">
        <v>18.9</v>
      </c>
      <c r="H149">
        <v>18.9</v>
      </c>
      <c r="I149">
        <v>38.3</v>
      </c>
      <c r="L149">
        <v>147</v>
      </c>
    </row>
    <row r="150" spans="1:12">
      <c r="A150" s="2" t="s">
        <v>167</v>
      </c>
      <c r="B150" s="16" t="s">
        <v>146</v>
      </c>
      <c r="C150" s="16" t="s">
        <v>60</v>
      </c>
      <c r="D150" s="16" t="s">
        <v>12</v>
      </c>
      <c r="E150">
        <v>18.9</v>
      </c>
      <c r="F150" s="2" t="s">
        <v>147</v>
      </c>
      <c r="G150">
        <v>18.9</v>
      </c>
      <c r="H150">
        <v>18.9</v>
      </c>
      <c r="I150">
        <v>38.3</v>
      </c>
      <c r="L150">
        <v>148</v>
      </c>
    </row>
    <row r="151" spans="1:12">
      <c r="A151" s="2" t="s">
        <v>168</v>
      </c>
      <c r="B151" s="16" t="s">
        <v>146</v>
      </c>
      <c r="C151" s="16" t="s">
        <v>60</v>
      </c>
      <c r="D151" s="16" t="s">
        <v>12</v>
      </c>
      <c r="E151">
        <v>18.9</v>
      </c>
      <c r="F151" s="2" t="s">
        <v>147</v>
      </c>
      <c r="G151">
        <v>18.9</v>
      </c>
      <c r="H151">
        <v>18.9</v>
      </c>
      <c r="I151">
        <v>38.3</v>
      </c>
      <c r="L151">
        <v>149</v>
      </c>
    </row>
    <row r="152" spans="1:12">
      <c r="A152" s="2" t="s">
        <v>169</v>
      </c>
      <c r="B152" s="16" t="s">
        <v>146</v>
      </c>
      <c r="C152" s="16" t="s">
        <v>60</v>
      </c>
      <c r="D152" s="16" t="s">
        <v>12</v>
      </c>
      <c r="E152">
        <v>18.9</v>
      </c>
      <c r="F152" s="2" t="s">
        <v>147</v>
      </c>
      <c r="G152">
        <v>18.9</v>
      </c>
      <c r="H152">
        <v>18.9</v>
      </c>
      <c r="I152">
        <v>38.3</v>
      </c>
      <c r="L152">
        <v>150</v>
      </c>
    </row>
    <row r="153" spans="1:12">
      <c r="A153" s="2" t="s">
        <v>170</v>
      </c>
      <c r="B153" s="16" t="s">
        <v>146</v>
      </c>
      <c r="C153" s="16" t="s">
        <v>60</v>
      </c>
      <c r="D153" s="16" t="s">
        <v>12</v>
      </c>
      <c r="E153">
        <v>18.9</v>
      </c>
      <c r="F153" s="2" t="s">
        <v>147</v>
      </c>
      <c r="G153">
        <v>18.9</v>
      </c>
      <c r="H153">
        <v>18.9</v>
      </c>
      <c r="I153">
        <v>38.3</v>
      </c>
      <c r="L153">
        <v>151</v>
      </c>
    </row>
    <row r="154" spans="1:12">
      <c r="A154" s="2" t="s">
        <v>171</v>
      </c>
      <c r="B154" s="16" t="s">
        <v>146</v>
      </c>
      <c r="C154" s="16" t="s">
        <v>60</v>
      </c>
      <c r="D154" s="16" t="s">
        <v>12</v>
      </c>
      <c r="E154">
        <v>18.9</v>
      </c>
      <c r="F154" s="2" t="s">
        <v>147</v>
      </c>
      <c r="G154">
        <v>18.9</v>
      </c>
      <c r="H154">
        <v>18.9</v>
      </c>
      <c r="I154">
        <v>38.3</v>
      </c>
      <c r="L154">
        <v>152</v>
      </c>
    </row>
    <row r="155" spans="1:12">
      <c r="A155" s="2" t="s">
        <v>172</v>
      </c>
      <c r="B155" s="16" t="s">
        <v>146</v>
      </c>
      <c r="C155" s="16" t="s">
        <v>60</v>
      </c>
      <c r="D155" s="16" t="s">
        <v>12</v>
      </c>
      <c r="E155">
        <v>18.9</v>
      </c>
      <c r="F155" s="2" t="s">
        <v>147</v>
      </c>
      <c r="G155">
        <v>18.9</v>
      </c>
      <c r="H155">
        <v>18.9</v>
      </c>
      <c r="I155">
        <v>38.3</v>
      </c>
      <c r="L155">
        <v>153</v>
      </c>
    </row>
    <row r="156" spans="1:12">
      <c r="A156" s="2" t="s">
        <v>173</v>
      </c>
      <c r="B156" s="16" t="s">
        <v>146</v>
      </c>
      <c r="C156" s="16" t="s">
        <v>60</v>
      </c>
      <c r="D156" s="16" t="s">
        <v>12</v>
      </c>
      <c r="E156">
        <v>18.9</v>
      </c>
      <c r="F156" s="2" t="s">
        <v>147</v>
      </c>
      <c r="G156">
        <v>18.9</v>
      </c>
      <c r="H156">
        <v>18.9</v>
      </c>
      <c r="I156">
        <v>38.3</v>
      </c>
      <c r="L156">
        <v>154</v>
      </c>
    </row>
    <row r="157" spans="1:12">
      <c r="A157" s="2" t="s">
        <v>174</v>
      </c>
      <c r="B157" s="16" t="s">
        <v>146</v>
      </c>
      <c r="C157" s="16" t="s">
        <v>60</v>
      </c>
      <c r="D157" s="16" t="s">
        <v>12</v>
      </c>
      <c r="E157">
        <v>18.9</v>
      </c>
      <c r="F157" s="2" t="s">
        <v>147</v>
      </c>
      <c r="G157">
        <v>18.9</v>
      </c>
      <c r="H157">
        <v>18.9</v>
      </c>
      <c r="I157">
        <v>38.3</v>
      </c>
      <c r="L157">
        <v>155</v>
      </c>
    </row>
    <row r="158" spans="1:12">
      <c r="A158" s="2" t="s">
        <v>175</v>
      </c>
      <c r="B158" s="16" t="s">
        <v>146</v>
      </c>
      <c r="C158" s="16" t="s">
        <v>60</v>
      </c>
      <c r="D158" s="16" t="s">
        <v>12</v>
      </c>
      <c r="E158">
        <v>18.9</v>
      </c>
      <c r="F158" s="2" t="s">
        <v>147</v>
      </c>
      <c r="G158">
        <v>18.9</v>
      </c>
      <c r="H158">
        <v>18.9</v>
      </c>
      <c r="I158">
        <v>38.3</v>
      </c>
      <c r="L158">
        <v>156</v>
      </c>
    </row>
    <row r="159" spans="1:12">
      <c r="A159" s="2" t="s">
        <v>176</v>
      </c>
      <c r="B159" s="16" t="s">
        <v>146</v>
      </c>
      <c r="C159" s="16" t="s">
        <v>60</v>
      </c>
      <c r="D159" s="16" t="s">
        <v>12</v>
      </c>
      <c r="E159">
        <v>18.9</v>
      </c>
      <c r="F159" s="2" t="s">
        <v>147</v>
      </c>
      <c r="G159">
        <v>18.9</v>
      </c>
      <c r="H159">
        <v>18.9</v>
      </c>
      <c r="I159">
        <v>38.3</v>
      </c>
      <c r="L159">
        <v>157</v>
      </c>
    </row>
    <row r="160" spans="1:12">
      <c r="A160" s="2" t="s">
        <v>177</v>
      </c>
      <c r="B160" s="16" t="s">
        <v>146</v>
      </c>
      <c r="C160" s="16" t="s">
        <v>60</v>
      </c>
      <c r="D160" s="16" t="s">
        <v>12</v>
      </c>
      <c r="E160">
        <v>18.9</v>
      </c>
      <c r="F160" s="2" t="s">
        <v>147</v>
      </c>
      <c r="G160">
        <v>18.9</v>
      </c>
      <c r="H160">
        <v>18.9</v>
      </c>
      <c r="I160">
        <v>38.3</v>
      </c>
      <c r="L160">
        <v>158</v>
      </c>
    </row>
    <row r="161" spans="1:12">
      <c r="A161" s="2" t="s">
        <v>178</v>
      </c>
      <c r="B161" s="16" t="s">
        <v>146</v>
      </c>
      <c r="C161" s="16" t="s">
        <v>60</v>
      </c>
      <c r="D161" s="16" t="s">
        <v>12</v>
      </c>
      <c r="E161">
        <v>18.9</v>
      </c>
      <c r="F161" s="2" t="s">
        <v>147</v>
      </c>
      <c r="G161">
        <v>18.9</v>
      </c>
      <c r="H161">
        <v>18.9</v>
      </c>
      <c r="I161">
        <v>38.3</v>
      </c>
      <c r="L161">
        <v>159</v>
      </c>
    </row>
    <row r="162" spans="1:12">
      <c r="A162" s="2" t="s">
        <v>179</v>
      </c>
      <c r="B162" s="16" t="s">
        <v>146</v>
      </c>
      <c r="C162" s="16" t="s">
        <v>60</v>
      </c>
      <c r="D162" s="16" t="s">
        <v>12</v>
      </c>
      <c r="E162">
        <v>18.9</v>
      </c>
      <c r="F162" s="2" t="s">
        <v>147</v>
      </c>
      <c r="G162">
        <v>18.9</v>
      </c>
      <c r="H162">
        <v>18.9</v>
      </c>
      <c r="I162">
        <v>38.3</v>
      </c>
      <c r="L162">
        <v>160</v>
      </c>
    </row>
    <row r="163" spans="1:12">
      <c r="A163" s="2" t="s">
        <v>180</v>
      </c>
      <c r="B163" s="16" t="s">
        <v>146</v>
      </c>
      <c r="C163" s="16" t="s">
        <v>60</v>
      </c>
      <c r="D163" s="16" t="s">
        <v>12</v>
      </c>
      <c r="E163">
        <v>18.9</v>
      </c>
      <c r="F163" s="2" t="s">
        <v>147</v>
      </c>
      <c r="G163">
        <v>18.9</v>
      </c>
      <c r="H163">
        <v>18.9</v>
      </c>
      <c r="I163">
        <v>38.3</v>
      </c>
      <c r="L163">
        <v>161</v>
      </c>
    </row>
    <row r="164" spans="1:12">
      <c r="A164" s="2" t="s">
        <v>181</v>
      </c>
      <c r="B164" s="16" t="s">
        <v>146</v>
      </c>
      <c r="C164" s="16" t="s">
        <v>60</v>
      </c>
      <c r="D164" s="16" t="s">
        <v>12</v>
      </c>
      <c r="E164">
        <v>18.9</v>
      </c>
      <c r="F164" s="2" t="s">
        <v>147</v>
      </c>
      <c r="G164">
        <v>18.9</v>
      </c>
      <c r="H164">
        <v>18.9</v>
      </c>
      <c r="I164">
        <v>38.3</v>
      </c>
      <c r="L164">
        <v>162</v>
      </c>
    </row>
    <row r="165" spans="1:12">
      <c r="A165" s="2" t="s">
        <v>182</v>
      </c>
      <c r="B165" s="16" t="s">
        <v>146</v>
      </c>
      <c r="C165" s="16" t="s">
        <v>60</v>
      </c>
      <c r="D165" s="16" t="s">
        <v>12</v>
      </c>
      <c r="E165">
        <v>18.9</v>
      </c>
      <c r="F165" s="2" t="s">
        <v>147</v>
      </c>
      <c r="G165">
        <v>18.9</v>
      </c>
      <c r="H165">
        <v>18.9</v>
      </c>
      <c r="I165">
        <v>38.3</v>
      </c>
      <c r="L165">
        <v>163</v>
      </c>
    </row>
    <row r="166" spans="1:12">
      <c r="A166" s="2" t="s">
        <v>183</v>
      </c>
      <c r="B166" s="16" t="s">
        <v>146</v>
      </c>
      <c r="C166" s="16" t="s">
        <v>60</v>
      </c>
      <c r="D166" s="16" t="s">
        <v>12</v>
      </c>
      <c r="E166">
        <v>18.9</v>
      </c>
      <c r="F166" s="2" t="s">
        <v>147</v>
      </c>
      <c r="G166">
        <v>18.9</v>
      </c>
      <c r="H166">
        <v>18.9</v>
      </c>
      <c r="I166">
        <v>38.3</v>
      </c>
      <c r="L166">
        <v>164</v>
      </c>
    </row>
    <row r="167" spans="1:12">
      <c r="A167" s="2" t="s">
        <v>184</v>
      </c>
      <c r="B167" s="16" t="s">
        <v>146</v>
      </c>
      <c r="C167" s="16" t="s">
        <v>60</v>
      </c>
      <c r="D167" s="16" t="s">
        <v>12</v>
      </c>
      <c r="E167">
        <v>18.9</v>
      </c>
      <c r="F167" s="2" t="s">
        <v>147</v>
      </c>
      <c r="G167">
        <v>18.9</v>
      </c>
      <c r="H167">
        <v>18.9</v>
      </c>
      <c r="I167">
        <v>38.3</v>
      </c>
      <c r="L167">
        <v>165</v>
      </c>
    </row>
    <row r="168" spans="1:12">
      <c r="A168" s="2" t="s">
        <v>185</v>
      </c>
      <c r="B168" s="16" t="s">
        <v>146</v>
      </c>
      <c r="C168" s="16" t="s">
        <v>60</v>
      </c>
      <c r="D168" s="16" t="s">
        <v>12</v>
      </c>
      <c r="E168">
        <v>18.9</v>
      </c>
      <c r="F168" s="2" t="s">
        <v>147</v>
      </c>
      <c r="G168">
        <v>18.9</v>
      </c>
      <c r="H168">
        <v>18.9</v>
      </c>
      <c r="I168">
        <v>38.3</v>
      </c>
      <c r="L168">
        <v>166</v>
      </c>
    </row>
    <row r="169" spans="1:12">
      <c r="A169" s="2" t="s">
        <v>186</v>
      </c>
      <c r="B169" s="16" t="s">
        <v>146</v>
      </c>
      <c r="C169" s="16" t="s">
        <v>60</v>
      </c>
      <c r="D169" s="16" t="s">
        <v>12</v>
      </c>
      <c r="E169">
        <v>18.9</v>
      </c>
      <c r="F169" s="2" t="s">
        <v>147</v>
      </c>
      <c r="G169">
        <v>18.9</v>
      </c>
      <c r="H169">
        <v>18.9</v>
      </c>
      <c r="I169">
        <v>38.3</v>
      </c>
      <c r="L169">
        <v>167</v>
      </c>
    </row>
    <row r="170" spans="1:12">
      <c r="A170" s="2" t="s">
        <v>187</v>
      </c>
      <c r="B170" s="16" t="s">
        <v>146</v>
      </c>
      <c r="C170" s="16" t="s">
        <v>60</v>
      </c>
      <c r="D170" s="16" t="s">
        <v>12</v>
      </c>
      <c r="E170">
        <v>18.9</v>
      </c>
      <c r="F170" s="2" t="s">
        <v>147</v>
      </c>
      <c r="G170">
        <v>18.9</v>
      </c>
      <c r="H170">
        <v>18.9</v>
      </c>
      <c r="I170">
        <v>38.3</v>
      </c>
      <c r="L170">
        <v>168</v>
      </c>
    </row>
    <row r="171" spans="1:12">
      <c r="A171" s="2" t="s">
        <v>188</v>
      </c>
      <c r="B171" s="16" t="s">
        <v>146</v>
      </c>
      <c r="C171" s="16" t="s">
        <v>60</v>
      </c>
      <c r="D171" s="16" t="s">
        <v>12</v>
      </c>
      <c r="E171">
        <v>18.9</v>
      </c>
      <c r="F171" s="2" t="s">
        <v>147</v>
      </c>
      <c r="G171">
        <v>18.9</v>
      </c>
      <c r="H171">
        <v>18.9</v>
      </c>
      <c r="I171">
        <v>38.3</v>
      </c>
      <c r="L171">
        <v>169</v>
      </c>
    </row>
    <row r="172" spans="1:12">
      <c r="A172" s="2" t="s">
        <v>189</v>
      </c>
      <c r="B172" s="16" t="s">
        <v>146</v>
      </c>
      <c r="C172" s="16" t="s">
        <v>60</v>
      </c>
      <c r="D172" s="16" t="s">
        <v>12</v>
      </c>
      <c r="E172">
        <v>18.9</v>
      </c>
      <c r="F172" s="2" t="s">
        <v>147</v>
      </c>
      <c r="G172">
        <v>18.9</v>
      </c>
      <c r="H172">
        <v>18.9</v>
      </c>
      <c r="I172">
        <v>38.3</v>
      </c>
      <c r="L172">
        <v>170</v>
      </c>
    </row>
    <row r="173" spans="1:12">
      <c r="A173" s="2" t="s">
        <v>190</v>
      </c>
      <c r="B173" s="16" t="s">
        <v>146</v>
      </c>
      <c r="C173" s="16" t="s">
        <v>60</v>
      </c>
      <c r="D173" s="16" t="s">
        <v>12</v>
      </c>
      <c r="E173">
        <v>18.9</v>
      </c>
      <c r="F173" s="2" t="s">
        <v>147</v>
      </c>
      <c r="G173">
        <v>18.9</v>
      </c>
      <c r="H173">
        <v>18.9</v>
      </c>
      <c r="I173">
        <v>38.3</v>
      </c>
      <c r="L173">
        <v>171</v>
      </c>
    </row>
    <row r="174" spans="1:12">
      <c r="A174" s="2" t="s">
        <v>191</v>
      </c>
      <c r="B174" s="16" t="s">
        <v>146</v>
      </c>
      <c r="C174" s="16" t="s">
        <v>60</v>
      </c>
      <c r="D174" s="16" t="s">
        <v>12</v>
      </c>
      <c r="E174">
        <v>18.9</v>
      </c>
      <c r="F174" s="2" t="s">
        <v>147</v>
      </c>
      <c r="G174">
        <v>18.9</v>
      </c>
      <c r="H174">
        <v>18.9</v>
      </c>
      <c r="I174">
        <v>38.3</v>
      </c>
      <c r="L174">
        <v>172</v>
      </c>
    </row>
    <row r="175" spans="1:12">
      <c r="A175" s="2" t="s">
        <v>192</v>
      </c>
      <c r="B175" s="16" t="s">
        <v>146</v>
      </c>
      <c r="C175" s="16" t="s">
        <v>60</v>
      </c>
      <c r="D175" s="16" t="s">
        <v>12</v>
      </c>
      <c r="E175">
        <v>18.9</v>
      </c>
      <c r="F175" s="2" t="s">
        <v>147</v>
      </c>
      <c r="G175">
        <v>18.9</v>
      </c>
      <c r="H175">
        <v>18.9</v>
      </c>
      <c r="I175">
        <v>38.3</v>
      </c>
      <c r="L175">
        <v>173</v>
      </c>
    </row>
    <row r="176" spans="1:12">
      <c r="A176" s="2" t="s">
        <v>193</v>
      </c>
      <c r="B176" s="16" t="s">
        <v>146</v>
      </c>
      <c r="C176" s="16" t="s">
        <v>60</v>
      </c>
      <c r="D176" s="16" t="s">
        <v>12</v>
      </c>
      <c r="E176">
        <v>18.9</v>
      </c>
      <c r="F176" s="2" t="s">
        <v>147</v>
      </c>
      <c r="G176">
        <v>18.9</v>
      </c>
      <c r="H176">
        <v>18.9</v>
      </c>
      <c r="I176">
        <v>38.3</v>
      </c>
      <c r="L176">
        <v>174</v>
      </c>
    </row>
    <row r="177" spans="1:12">
      <c r="A177" s="2" t="s">
        <v>194</v>
      </c>
      <c r="B177" s="16" t="s">
        <v>146</v>
      </c>
      <c r="C177" s="16" t="s">
        <v>60</v>
      </c>
      <c r="D177" s="16" t="s">
        <v>12</v>
      </c>
      <c r="E177">
        <v>18.9</v>
      </c>
      <c r="F177" s="2" t="s">
        <v>147</v>
      </c>
      <c r="G177">
        <v>18.9</v>
      </c>
      <c r="H177">
        <v>18.9</v>
      </c>
      <c r="I177">
        <v>38.3</v>
      </c>
      <c r="L177">
        <v>175</v>
      </c>
    </row>
    <row r="178" spans="1:12">
      <c r="A178" s="2" t="s">
        <v>195</v>
      </c>
      <c r="B178" s="16" t="s">
        <v>146</v>
      </c>
      <c r="C178" s="16" t="s">
        <v>60</v>
      </c>
      <c r="D178" s="16" t="s">
        <v>12</v>
      </c>
      <c r="E178">
        <v>18.9</v>
      </c>
      <c r="F178" s="2" t="s">
        <v>147</v>
      </c>
      <c r="G178">
        <v>18.9</v>
      </c>
      <c r="H178">
        <v>18.9</v>
      </c>
      <c r="I178">
        <v>38.3</v>
      </c>
      <c r="L178">
        <v>176</v>
      </c>
    </row>
    <row r="179" spans="1:12">
      <c r="A179" s="2" t="s">
        <v>196</v>
      </c>
      <c r="B179" s="16" t="s">
        <v>146</v>
      </c>
      <c r="C179" s="16" t="s">
        <v>60</v>
      </c>
      <c r="D179" s="16" t="s">
        <v>12</v>
      </c>
      <c r="E179">
        <v>18.9</v>
      </c>
      <c r="F179" s="2" t="s">
        <v>147</v>
      </c>
      <c r="G179">
        <v>18.9</v>
      </c>
      <c r="H179">
        <v>18.9</v>
      </c>
      <c r="I179">
        <v>38.3</v>
      </c>
      <c r="L179">
        <v>177</v>
      </c>
    </row>
    <row r="180" spans="1:12">
      <c r="A180" s="2" t="s">
        <v>197</v>
      </c>
      <c r="B180" s="16" t="s">
        <v>146</v>
      </c>
      <c r="C180" s="16" t="s">
        <v>60</v>
      </c>
      <c r="D180" s="16" t="s">
        <v>12</v>
      </c>
      <c r="E180">
        <v>18.9</v>
      </c>
      <c r="F180" s="2" t="s">
        <v>147</v>
      </c>
      <c r="G180">
        <v>18.9</v>
      </c>
      <c r="H180">
        <v>18.9</v>
      </c>
      <c r="I180">
        <v>38.3</v>
      </c>
      <c r="L180">
        <v>178</v>
      </c>
    </row>
    <row r="181" spans="1:12">
      <c r="A181" s="2" t="s">
        <v>198</v>
      </c>
      <c r="B181" s="16" t="s">
        <v>146</v>
      </c>
      <c r="C181" s="16" t="s">
        <v>60</v>
      </c>
      <c r="D181" s="16" t="s">
        <v>12</v>
      </c>
      <c r="E181">
        <v>18.9</v>
      </c>
      <c r="F181" s="2" t="s">
        <v>147</v>
      </c>
      <c r="G181">
        <v>18.9</v>
      </c>
      <c r="H181">
        <v>18.9</v>
      </c>
      <c r="I181">
        <v>38.3</v>
      </c>
      <c r="L181">
        <v>179</v>
      </c>
    </row>
    <row r="182" spans="1:12">
      <c r="A182" s="2" t="s">
        <v>199</v>
      </c>
      <c r="B182" s="16" t="s">
        <v>146</v>
      </c>
      <c r="C182" s="16" t="s">
        <v>60</v>
      </c>
      <c r="D182" s="16" t="s">
        <v>12</v>
      </c>
      <c r="E182">
        <v>18.9</v>
      </c>
      <c r="F182" s="2" t="s">
        <v>147</v>
      </c>
      <c r="G182">
        <v>18.9</v>
      </c>
      <c r="H182">
        <v>18.9</v>
      </c>
      <c r="I182">
        <v>38.3</v>
      </c>
      <c r="L182">
        <v>180</v>
      </c>
    </row>
    <row r="183" spans="1:12">
      <c r="A183" s="2" t="s">
        <v>200</v>
      </c>
      <c r="B183" s="16" t="s">
        <v>146</v>
      </c>
      <c r="C183" s="16" t="s">
        <v>60</v>
      </c>
      <c r="D183" s="16" t="s">
        <v>12</v>
      </c>
      <c r="E183">
        <v>18.9</v>
      </c>
      <c r="F183" s="2" t="s">
        <v>147</v>
      </c>
      <c r="G183">
        <v>18.9</v>
      </c>
      <c r="H183">
        <v>18.9</v>
      </c>
      <c r="I183">
        <v>38.3</v>
      </c>
      <c r="L183">
        <v>181</v>
      </c>
    </row>
    <row r="184" spans="1:12">
      <c r="A184" s="2" t="s">
        <v>201</v>
      </c>
      <c r="B184" s="16" t="s">
        <v>146</v>
      </c>
      <c r="C184" s="16" t="s">
        <v>60</v>
      </c>
      <c r="D184" s="16" t="s">
        <v>12</v>
      </c>
      <c r="E184">
        <v>18.9</v>
      </c>
      <c r="F184" s="2" t="s">
        <v>147</v>
      </c>
      <c r="G184">
        <v>18.9</v>
      </c>
      <c r="H184">
        <v>18.9</v>
      </c>
      <c r="I184">
        <v>38.3</v>
      </c>
      <c r="L184">
        <v>182</v>
      </c>
    </row>
    <row r="185" spans="1:12">
      <c r="A185" s="2" t="s">
        <v>202</v>
      </c>
      <c r="B185" s="16" t="s">
        <v>146</v>
      </c>
      <c r="C185" s="16" t="s">
        <v>60</v>
      </c>
      <c r="D185" s="16" t="s">
        <v>12</v>
      </c>
      <c r="E185">
        <v>18.9</v>
      </c>
      <c r="F185" s="2" t="s">
        <v>147</v>
      </c>
      <c r="G185">
        <v>18.9</v>
      </c>
      <c r="H185">
        <v>18.9</v>
      </c>
      <c r="I185">
        <v>38.3</v>
      </c>
      <c r="L185">
        <v>183</v>
      </c>
    </row>
    <row r="186" spans="1:12">
      <c r="A186" s="2" t="s">
        <v>203</v>
      </c>
      <c r="B186" s="16" t="s">
        <v>146</v>
      </c>
      <c r="C186" s="16" t="s">
        <v>60</v>
      </c>
      <c r="D186" s="16" t="s">
        <v>12</v>
      </c>
      <c r="E186">
        <v>18.9</v>
      </c>
      <c r="F186" s="2" t="s">
        <v>147</v>
      </c>
      <c r="G186">
        <v>18.9</v>
      </c>
      <c r="H186">
        <v>18.9</v>
      </c>
      <c r="I186">
        <v>38.3</v>
      </c>
      <c r="L186">
        <v>184</v>
      </c>
    </row>
    <row r="187" spans="1:12">
      <c r="A187" s="2" t="s">
        <v>204</v>
      </c>
      <c r="B187" s="16" t="s">
        <v>146</v>
      </c>
      <c r="C187" s="16" t="s">
        <v>60</v>
      </c>
      <c r="D187" s="16" t="s">
        <v>12</v>
      </c>
      <c r="E187">
        <v>18.9</v>
      </c>
      <c r="F187" s="2" t="s">
        <v>147</v>
      </c>
      <c r="G187">
        <v>18.9</v>
      </c>
      <c r="H187">
        <v>18.9</v>
      </c>
      <c r="I187">
        <v>38.3</v>
      </c>
      <c r="L187">
        <v>185</v>
      </c>
    </row>
    <row r="188" spans="1:12">
      <c r="A188" s="2" t="s">
        <v>205</v>
      </c>
      <c r="B188" s="16" t="s">
        <v>146</v>
      </c>
      <c r="C188" s="16" t="s">
        <v>60</v>
      </c>
      <c r="D188" s="16" t="s">
        <v>12</v>
      </c>
      <c r="E188">
        <v>18.9</v>
      </c>
      <c r="F188" s="2" t="s">
        <v>147</v>
      </c>
      <c r="G188">
        <v>18.9</v>
      </c>
      <c r="H188">
        <v>18.9</v>
      </c>
      <c r="I188">
        <v>38.3</v>
      </c>
      <c r="L188">
        <v>186</v>
      </c>
    </row>
    <row r="189" spans="1:12">
      <c r="A189" s="2" t="s">
        <v>206</v>
      </c>
      <c r="B189" s="16" t="s">
        <v>146</v>
      </c>
      <c r="C189" s="16" t="s">
        <v>60</v>
      </c>
      <c r="D189" s="16" t="s">
        <v>12</v>
      </c>
      <c r="E189">
        <v>18.9</v>
      </c>
      <c r="F189" s="2" t="s">
        <v>147</v>
      </c>
      <c r="G189">
        <v>18.9</v>
      </c>
      <c r="H189">
        <v>18.9</v>
      </c>
      <c r="I189">
        <v>38.3</v>
      </c>
      <c r="L189">
        <v>187</v>
      </c>
    </row>
    <row r="190" spans="1:12">
      <c r="A190" s="2" t="s">
        <v>207</v>
      </c>
      <c r="B190" s="16" t="s">
        <v>146</v>
      </c>
      <c r="C190" s="16" t="s">
        <v>60</v>
      </c>
      <c r="D190" s="16" t="s">
        <v>12</v>
      </c>
      <c r="E190">
        <v>18.9</v>
      </c>
      <c r="F190" s="2" t="s">
        <v>147</v>
      </c>
      <c r="G190">
        <v>18.9</v>
      </c>
      <c r="H190">
        <v>18.9</v>
      </c>
      <c r="I190">
        <v>38.3</v>
      </c>
      <c r="L190">
        <v>188</v>
      </c>
    </row>
    <row r="191" spans="1:12">
      <c r="A191" s="2" t="s">
        <v>208</v>
      </c>
      <c r="B191" s="16" t="s">
        <v>146</v>
      </c>
      <c r="C191" s="16" t="s">
        <v>60</v>
      </c>
      <c r="D191" s="16" t="s">
        <v>12</v>
      </c>
      <c r="E191">
        <v>18.9</v>
      </c>
      <c r="F191" s="2" t="s">
        <v>147</v>
      </c>
      <c r="G191">
        <v>18.9</v>
      </c>
      <c r="H191">
        <v>18.9</v>
      </c>
      <c r="I191">
        <v>38.3</v>
      </c>
      <c r="L191">
        <v>189</v>
      </c>
    </row>
    <row r="192" spans="1:12">
      <c r="A192" s="2" t="s">
        <v>209</v>
      </c>
      <c r="B192" s="16" t="s">
        <v>146</v>
      </c>
      <c r="C192" s="16" t="s">
        <v>60</v>
      </c>
      <c r="D192" s="16" t="s">
        <v>12</v>
      </c>
      <c r="E192">
        <v>18.9</v>
      </c>
      <c r="F192" s="2" t="s">
        <v>147</v>
      </c>
      <c r="G192">
        <v>18.9</v>
      </c>
      <c r="H192">
        <v>18.9</v>
      </c>
      <c r="I192">
        <v>38.3</v>
      </c>
      <c r="L192">
        <v>190</v>
      </c>
    </row>
    <row r="193" spans="1:12">
      <c r="A193" s="2" t="s">
        <v>210</v>
      </c>
      <c r="B193" s="16" t="s">
        <v>146</v>
      </c>
      <c r="C193" s="16" t="s">
        <v>60</v>
      </c>
      <c r="D193" s="16" t="s">
        <v>12</v>
      </c>
      <c r="E193">
        <v>18.9</v>
      </c>
      <c r="F193" s="2" t="s">
        <v>147</v>
      </c>
      <c r="G193">
        <v>18.9</v>
      </c>
      <c r="H193">
        <v>18.9</v>
      </c>
      <c r="I193">
        <v>38.3</v>
      </c>
      <c r="L193">
        <v>191</v>
      </c>
    </row>
    <row r="194" spans="1:12">
      <c r="A194" s="2" t="s">
        <v>211</v>
      </c>
      <c r="B194" s="16" t="s">
        <v>146</v>
      </c>
      <c r="C194" s="16" t="s">
        <v>60</v>
      </c>
      <c r="D194" s="16" t="s">
        <v>12</v>
      </c>
      <c r="E194">
        <v>18.9</v>
      </c>
      <c r="F194" s="2" t="s">
        <v>147</v>
      </c>
      <c r="G194">
        <v>18.9</v>
      </c>
      <c r="H194">
        <v>18.9</v>
      </c>
      <c r="I194">
        <v>38.3</v>
      </c>
      <c r="L194">
        <v>192</v>
      </c>
    </row>
    <row r="195" spans="1:12">
      <c r="A195" s="2" t="s">
        <v>212</v>
      </c>
      <c r="B195" s="16" t="s">
        <v>146</v>
      </c>
      <c r="C195" s="16" t="s">
        <v>60</v>
      </c>
      <c r="D195" s="16" t="s">
        <v>12</v>
      </c>
      <c r="E195">
        <v>18.9</v>
      </c>
      <c r="F195" s="2" t="s">
        <v>147</v>
      </c>
      <c r="G195">
        <v>18.9</v>
      </c>
      <c r="H195">
        <v>18.9</v>
      </c>
      <c r="I195">
        <v>38.3</v>
      </c>
      <c r="L195">
        <v>193</v>
      </c>
    </row>
    <row r="196" spans="1:12">
      <c r="A196" s="2" t="s">
        <v>213</v>
      </c>
      <c r="B196" s="16" t="s">
        <v>146</v>
      </c>
      <c r="C196" s="16" t="s">
        <v>60</v>
      </c>
      <c r="D196" s="16" t="s">
        <v>12</v>
      </c>
      <c r="E196">
        <v>18.9</v>
      </c>
      <c r="F196" s="2" t="s">
        <v>147</v>
      </c>
      <c r="G196">
        <v>18.9</v>
      </c>
      <c r="H196">
        <v>18.9</v>
      </c>
      <c r="I196">
        <v>38.3</v>
      </c>
      <c r="L196">
        <v>194</v>
      </c>
    </row>
    <row r="197" spans="1:9">
      <c r="A197" s="2" t="s">
        <v>214</v>
      </c>
      <c r="B197" s="16" t="s">
        <v>146</v>
      </c>
      <c r="C197" s="16" t="s">
        <v>60</v>
      </c>
      <c r="D197" s="16" t="s">
        <v>12</v>
      </c>
      <c r="E197">
        <v>18.9</v>
      </c>
      <c r="F197" s="2" t="s">
        <v>147</v>
      </c>
      <c r="G197">
        <v>18.9</v>
      </c>
      <c r="H197">
        <v>18.9</v>
      </c>
      <c r="I197">
        <v>38.3</v>
      </c>
    </row>
    <row r="198" spans="1:9">
      <c r="A198" s="2" t="s">
        <v>215</v>
      </c>
      <c r="B198" s="16" t="s">
        <v>146</v>
      </c>
      <c r="C198" s="16" t="s">
        <v>60</v>
      </c>
      <c r="D198" s="16" t="s">
        <v>12</v>
      </c>
      <c r="E198">
        <v>18.9</v>
      </c>
      <c r="F198" s="2" t="s">
        <v>147</v>
      </c>
      <c r="G198">
        <v>18.9</v>
      </c>
      <c r="H198">
        <v>18.9</v>
      </c>
      <c r="I198">
        <v>38.3</v>
      </c>
    </row>
    <row r="199" spans="1:9">
      <c r="A199" s="2" t="s">
        <v>216</v>
      </c>
      <c r="B199" s="16" t="s">
        <v>146</v>
      </c>
      <c r="C199" s="16" t="s">
        <v>60</v>
      </c>
      <c r="D199" s="16" t="s">
        <v>12</v>
      </c>
      <c r="E199">
        <v>18.9</v>
      </c>
      <c r="F199" s="2" t="s">
        <v>147</v>
      </c>
      <c r="G199">
        <v>18.9</v>
      </c>
      <c r="H199">
        <v>18.9</v>
      </c>
      <c r="I199">
        <v>38.3</v>
      </c>
    </row>
    <row r="200" spans="1:9">
      <c r="A200" s="2" t="s">
        <v>217</v>
      </c>
      <c r="B200" s="16" t="s">
        <v>146</v>
      </c>
      <c r="C200" s="16" t="s">
        <v>60</v>
      </c>
      <c r="D200" s="16" t="s">
        <v>12</v>
      </c>
      <c r="E200">
        <v>18.9</v>
      </c>
      <c r="F200" s="2" t="s">
        <v>147</v>
      </c>
      <c r="G200">
        <v>18.9</v>
      </c>
      <c r="H200">
        <v>18.9</v>
      </c>
      <c r="I200">
        <v>38.3</v>
      </c>
    </row>
  </sheetData>
  <pageMargins left="0.75" right="0.75" top="1" bottom="1" header="0.5" footer="0.5"/>
  <pageSetup paperSize="9" orientation="portrait"/>
  <headerFooter/>
  <ignoredErrors>
    <ignoredError sqref="G7:H7 E7" formula="true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登机口对应表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冯雨佳</dc:creator>
  <cp:lastModifiedBy>tudou</cp:lastModifiedBy>
  <dcterms:created xsi:type="dcterms:W3CDTF">2020-03-06T18:26:00Z</dcterms:created>
  <dcterms:modified xsi:type="dcterms:W3CDTF">2020-08-21T16:59:08Z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2052-11.1.0.9615</vt:lpwstr>
  </property>
  <property fmtid="{D5CDD505-2E9C-101B-9397-08002B2CF9AE}" pid="3" name="KSOReadingLayout">
    <vt:bool>true</vt:bool>
  </property>
</Properties>
</file>