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zomotor/Nextcloud/doc/DH/Arbeiten/"/>
    </mc:Choice>
  </mc:AlternateContent>
  <xr:revisionPtr revIDLastSave="0" documentId="13_ncr:1_{EA6F45E7-4E8C-D247-9B0E-1D6620B7494B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Bewertung" sheetId="1" r:id="rId1"/>
  </sheets>
  <definedNames>
    <definedName name="_xlnm.Print_Area" localSheetId="0">Bewertung!$A$1:$R$27</definedName>
    <definedName name="Print_Area_0_0" localSheetId="0">Bewertung!$A$1:$I$24</definedName>
    <definedName name="Text8" localSheetId="0">Bewertung!#REF!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P4" i="1" l="1"/>
  <c r="K6" i="1"/>
  <c r="K5" i="1"/>
  <c r="K4" i="1"/>
  <c r="T17" i="1"/>
  <c r="S17" i="1" l="1"/>
  <c r="T10" i="1"/>
  <c r="S10" i="1"/>
  <c r="I13" i="1" l="1"/>
  <c r="I19" i="1"/>
  <c r="I16" i="1"/>
  <c r="I20" i="1"/>
  <c r="I14" i="1"/>
  <c r="I21" i="1"/>
  <c r="I11" i="1"/>
  <c r="I15" i="1"/>
  <c r="I18" i="1"/>
  <c r="I22" i="1"/>
  <c r="I12" i="1"/>
  <c r="I23" i="1" l="1"/>
  <c r="S24" i="1" s="1"/>
  <c r="I24" i="1" s="1"/>
  <c r="I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25" authorId="0" shapeId="0" xr:uid="{1130CC9B-2DF2-5647-B82D-196AC55860F8}">
      <text>
        <r>
          <rPr>
            <sz val="10"/>
            <color rgb="FF000000"/>
            <rFont val="Tahoma"/>
            <family val="2"/>
          </rPr>
          <t>Endnote übernehmen, oder überschreiben und in den Bemerkungen begründen.</t>
        </r>
      </text>
    </comment>
    <comment ref="B26" authorId="0" shapeId="0" xr:uid="{4CA303EA-913C-FF44-9CF7-8B12AB174AC4}">
      <text>
        <r>
          <rPr>
            <b/>
            <sz val="18"/>
            <color rgb="FFC00000"/>
            <rFont val="Tahoma"/>
            <family val="2"/>
          </rPr>
          <t>Bitte unterschreiben</t>
        </r>
      </text>
    </comment>
  </commentList>
</comments>
</file>

<file path=xl/sharedStrings.xml><?xml version="1.0" encoding="utf-8"?>
<sst xmlns="http://schemas.openxmlformats.org/spreadsheetml/2006/main" count="123" uniqueCount="103">
  <si>
    <t>Kurs</t>
  </si>
  <si>
    <t>Titel der Arbeit:</t>
  </si>
  <si>
    <t>Kriterium</t>
  </si>
  <si>
    <t>Nicht bestanden
0 - 49 %</t>
  </si>
  <si>
    <t>Ausreichend
50 - 57 %</t>
  </si>
  <si>
    <t>Befriedigend
58 - 74 %</t>
  </si>
  <si>
    <t>Gut
75 - 90 %</t>
  </si>
  <si>
    <t>Sehr gut
91 - 100 %</t>
  </si>
  <si>
    <t>gewich-tete
Punkte</t>
  </si>
  <si>
    <t>max.
Pkt</t>
  </si>
  <si>
    <t>Bereich</t>
  </si>
  <si>
    <t>Inhaltliche Bearbeitung</t>
  </si>
  <si>
    <t>(55% Gewichtung)</t>
  </si>
  <si>
    <t xml:space="preserve">Unzureichende Abhandlung des Themas, lediglich Lösungsansätze </t>
  </si>
  <si>
    <t>Ausr. Abhandlung des Themas, Lösungswege aufgezeigt, Teilergebnisse erläutert.</t>
  </si>
  <si>
    <t>Befr. Abhandlung des Themas, Lösungswege kritisch analysiert, Teilerg. erläutert</t>
  </si>
  <si>
    <t>Nutzung von Fachwissen</t>
  </si>
  <si>
    <t>Geringe Kenntnis des Standes der Technik</t>
  </si>
  <si>
    <t>Grundsätzliche Kenntnis, aber mit deutlichen Lücken des Fachwissens</t>
  </si>
  <si>
    <t>Umfassende Kenntnisse, sehr gutes Fachwissen</t>
  </si>
  <si>
    <t>Einsatz von Methoden und Werkzeugen</t>
  </si>
  <si>
    <t>Umsetzbarkeit des Ergebnisses</t>
  </si>
  <si>
    <t>Ergebnis im Sinne der Aufgabe praktisch nicht nutzbar</t>
  </si>
  <si>
    <t>Ergebnis als erste Grundlage für praktische Lösung verwendbar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</si>
  <si>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</si>
  <si>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</si>
  <si>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</si>
  <si>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Kreativität</t>
  </si>
  <si>
    <t xml:space="preserve">Keine eigenen Ideen; bekannte Lösungen werden nicht auf neue Situation übertragen </t>
  </si>
  <si>
    <t>Wenige eigene Ideen genutzt; erfolgreiche Anwendung von Prinziplösungen</t>
  </si>
  <si>
    <t>Wirtschaftliche Bewertung</t>
  </si>
  <si>
    <t xml:space="preserve">Kein oder kaum wirtschaftliches Denken in der Lösung </t>
  </si>
  <si>
    <t xml:space="preserve">Teilweise wirtschaftliches Denken in Ansätzen oder bei zentralen Aspekten </t>
  </si>
  <si>
    <t xml:space="preserve">Wirtschaftliches Denken in Ansätzen oder bei zentralen Aspekten </t>
  </si>
  <si>
    <t xml:space="preserve">Gutes allgemeines wirtschaftliches Denken in der gesamten Lösung </t>
  </si>
  <si>
    <t>Wissenschaftliches Arbeiten</t>
  </si>
  <si>
    <t>(45% Gewichtung)</t>
  </si>
  <si>
    <t>Selbständigkeit, Eigeninitiative</t>
  </si>
  <si>
    <t>Umfangreiche Unterstüzung notwendig</t>
  </si>
  <si>
    <t>Gewisse Selbststän-digkeit, deutliche Unterstützung notwendig</t>
  </si>
  <si>
    <t>Großteils selbstst. Arbeiten, geringe Unterstützung notwendig</t>
  </si>
  <si>
    <t>Selbstständige Durchführung, gute Eigeninitiative</t>
  </si>
  <si>
    <t>Hervorzuhebende Selbstständigkeit und Eigeninitiative</t>
  </si>
  <si>
    <t>Systematik</t>
  </si>
  <si>
    <t>Keine erkennbare Systematik in Vorgehen und Ergebnis</t>
  </si>
  <si>
    <t>Erhebliche Mängel im systematischen Vorgehen hinsichtlich Methoden, Prioriätensetzung und inhaltlicher Struktur</t>
  </si>
  <si>
    <t xml:space="preserve">Methoden nachvollziehbar eingesetzt und verfolgt, Prioritäten z.T. sinnvoll gesetzt, inhaltliche Struktur nachvollziehbar </t>
  </si>
  <si>
    <t>Dokumentation</t>
  </si>
  <si>
    <t>Erhebliche Mängel in der Dokumentation, unvollständig und unklar</t>
  </si>
  <si>
    <t>Kaum Literatur, Literaturverzeichnis fehlt oder ist mangelhaft</t>
  </si>
  <si>
    <t>Verwendung der Literatur</t>
  </si>
  <si>
    <t>Mehrfache Belegung der meisten Aussagen mit Literatur, Diskussion der Literatur bei wesentlichen Aussagen</t>
  </si>
  <si>
    <t>Gründliche Belegung aller Aussagen, entsprechende Diskussion der Lit., teilw. Reflexion, gute Auswertung der Literatur</t>
  </si>
  <si>
    <t>Zusätzlich gründliche, zielgerichtete und kritische Reflexion,   Entwicklung eigener Interpretationen / Lösungen</t>
  </si>
  <si>
    <t>1,0 bei  100 Punkten
4,0 bei    50 Punkten</t>
  </si>
  <si>
    <t>Kann-Eingabefelder: Hier ist ist es möglich, die Gewichtung einzelner Kriterien anzupassen</t>
  </si>
  <si>
    <t>Fehler: keiner der 2 Bereiche darf vollständig entfallen</t>
  </si>
  <si>
    <t>Fehler: keine sinnvolle Eingabe</t>
  </si>
  <si>
    <t>Notenvorschlag schlechter als 4,0 (nicht bestanden)</t>
  </si>
  <si>
    <t>Wissenschaftliche Bearbeitung</t>
  </si>
  <si>
    <t>Schematische Bewertung (Seite 1)</t>
  </si>
  <si>
    <t>Student(in)</t>
  </si>
  <si>
    <t>Gutachter(in)</t>
  </si>
  <si>
    <t>Vorname  Name</t>
  </si>
  <si>
    <t>Erläuterung der Bewertung (Seite 2)</t>
  </si>
  <si>
    <t>Zielerrei-
chung</t>
  </si>
  <si>
    <t>Gewich-tung</t>
  </si>
  <si>
    <t>Ort, Datum, Unterschrift Gutachter(in)</t>
  </si>
  <si>
    <t>Bemerkungen</t>
  </si>
  <si>
    <t>Grundsätzliche Kenntnis, aber mit mässigen Lücken des Fachwissens</t>
  </si>
  <si>
    <t>Sinnvoller Einsatz  von  Ingenieur-Methoden und Ingenieur-Werkzeugen</t>
  </si>
  <si>
    <t>Bewusste Auswahl und sinnvoller Einsatz  von  Ingenieur-Methoden und Ingenieur-Werkzeugen</t>
  </si>
  <si>
    <t>Bewusste Auswahl und konsequenter sowie fundierter Einsatz von Ingenieur-Methoden und Ingenieur-Werkzeugen</t>
  </si>
  <si>
    <t>Keine/wenig Nutzung von Ingenieur-Methoden und Ing.-Werkzeugen zur Problemanalyse und Lösungsfindung</t>
  </si>
  <si>
    <t>Teilweise Nutzung von  Ingenieur-Methoden und Ingenieur-Werkzeugen zur Problemanalyse und Lösungsfindung</t>
  </si>
  <si>
    <t xml:space="preserve">Nur einzelne eigene Ideen; ansatzweise Anwendung bekannter Lösungen auf Probleme </t>
  </si>
  <si>
    <t>Eigene, eventuell auch originelle Ideen eingebracht und teilweise umgesetzt</t>
  </si>
  <si>
    <t>Viele eigene/originelle Ideen eingebracht und in neuen, erfolgreichen Lösungsansätzen umgesetzt</t>
  </si>
  <si>
    <t xml:space="preserve"> </t>
  </si>
  <si>
    <t>Sehr umfangreiche und breite Literaturrecher-che unter Einbeziehung aktueller Artikel</t>
  </si>
  <si>
    <t>Muss-Eingabefelder: Pro Kriterium muss der Prozentsatz der Erfüllung eingegeben werden. Daraus werden die gewichteten Punkte und letztlich ein Notenvorschlag ermittelt.</t>
  </si>
  <si>
    <t>Verwendungshinweise zur schematischen Bewertung</t>
  </si>
  <si>
    <t>Abweichung vom Standardwert: Bitte in den Erläuterungen begründen</t>
  </si>
  <si>
    <r>
      <t xml:space="preserve"> Summe der gewichteten Punkte </t>
    </r>
    <r>
      <rPr>
        <sz val="10"/>
        <color rgb="FF000000"/>
        <rFont val="Calibri"/>
        <family val="2"/>
        <scheme val="minor"/>
      </rPr>
      <t>(gerundet)</t>
    </r>
  </si>
  <si>
    <r>
      <t xml:space="preserve"> Notenvorschlag</t>
    </r>
    <r>
      <rPr>
        <sz val="10"/>
        <color rgb="FF000000"/>
        <rFont val="Calibri"/>
        <family val="2"/>
        <scheme val="minor"/>
      </rPr>
      <t xml:space="preserve"> </t>
    </r>
  </si>
  <si>
    <r>
      <t xml:space="preserve"> Endnote</t>
    </r>
    <r>
      <rPr>
        <sz val="10"/>
        <color rgb="FF000000"/>
        <rFont val="Calibri"/>
        <family val="2"/>
        <scheme val="minor"/>
      </rPr>
      <t xml:space="preserve"> (zu ergänzen durch die "Erläuterung der Bewertung")</t>
    </r>
  </si>
  <si>
    <t>Methoden durchgängig eingesetzt, Prioritäten sinnvoll gesetzt, Konzen-tration auf das Wesentliche, inhaltliche Struktur deutlich</t>
  </si>
  <si>
    <t>Methoden konsequent ein-gesetzt, Prioritäten sinnvoll gesetzt, klare Konzentra-tion auf das Wesentliche, klare inhaltliche Struktur</t>
  </si>
  <si>
    <t>Literaturrecherche</t>
  </si>
  <si>
    <t>Umfassende Primär- und Sekundärlit., angemessene Grundlagenwerke, quali-fizierte Onlinequellen recherchiert</t>
  </si>
  <si>
    <t>Wesentliche Primär- und Sekundärliteratur, weiter-führende Werke und qualifizierte Onlinequellen recherchiert</t>
  </si>
  <si>
    <t xml:space="preserve">Mäßige Literaturrecher-che, häufig Sekundärlit., unspez. Grundlagenwerke oder zufällig gewählt wirkende online Quellen  </t>
  </si>
  <si>
    <r>
      <t xml:space="preserve">Fachliche Bearbeitung
</t>
    </r>
    <r>
      <rPr>
        <sz val="8"/>
        <rFont val="Calibri"/>
        <family val="2"/>
        <scheme val="minor"/>
      </rPr>
      <t>(unter Berücksichtigung des Schwierigkeitsgrads)</t>
    </r>
  </si>
  <si>
    <r>
      <t xml:space="preserve">Sehr gute Abhandlung des Themas bzgl. Lösungswege &amp; Ergebnisse, zus. Alterna-tiven und Aspekte </t>
    </r>
    <r>
      <rPr>
        <sz val="8"/>
        <rFont val="Calibri (Textkörper)"/>
      </rPr>
      <t>aufgezeigt</t>
    </r>
  </si>
  <si>
    <t>Sehr gutes wirtschaftliches
Denken in der gesamten Lsg; Zus.hänge bedacht, nichtfinanz. Vorteile erkannt</t>
  </si>
  <si>
    <r>
      <t xml:space="preserve">Durchgängig log. Gliede-rung und Gedankenführg, präzise Texte, prägnante Zus.fassg, aussagekräftige Beispiele, Grafiken usw., sehr guter sprachl. </t>
    </r>
    <r>
      <rPr>
        <sz val="8"/>
        <rFont val="Calibri (Textkörper)"/>
      </rPr>
      <t>Ausdruck</t>
    </r>
  </si>
  <si>
    <t>Nachvollziehbare Gliede-rung und Gedankenführung, zentrale Aussagen in Zusam-menfassung genannt, Män-gel im sprachl. Ausdruck &amp; in der Prägnanz der Texte</t>
  </si>
  <si>
    <t>Nachvollziehbare Gliede-rung und Gedankenführung,  Texte gut verständlich, solide Zusammenfassung, guter sprachlicher Ausdruck</t>
  </si>
  <si>
    <t>Logische Gliederung und Ge-dankenführung, Texte gut verständl., unterstützt durch Beispiele, Grafiken usw., treffende Zus.fassung, guter sprachlicher Ausdruck</t>
  </si>
  <si>
    <t>Gute Abhandlung des The-mas, Lösungswege kritisch analysiert und begründet, Ergebn. fundiert dargestellt</t>
  </si>
  <si>
    <t>Gute Grundlagenkenntnis, nur Details fehlen</t>
  </si>
  <si>
    <t>Literaturangabe ohne Ver-wendung, kommentarloser Verweis auf Literatur</t>
  </si>
  <si>
    <t>Belegung zentraler Aus-sagen mit Literatur, Material unvollständig ausgewertet, keine 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</si>
</sst>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\ %"/>
    <numFmt numFmtId="167" formatCode="d/m/yy;@"/>
  </numFmts>
  <fonts count="34" x14ac:knownFonts="1">
    <font>
      <sz val="10"/>
      <name val="Arial"/>
      <charset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ahoma"/>
      <family val="2"/>
    </font>
    <font>
      <sz val="13"/>
      <color rgb="FF000000"/>
      <name val="Lucida Grande"/>
      <family val="2"/>
    </font>
    <font>
      <b/>
      <sz val="18"/>
      <color rgb="FFC00000"/>
      <name val="Tahoma"/>
      <family val="2"/>
    </font>
    <font>
      <sz val="2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 (Textkörper)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E30512"/>
        <bgColor indexed="64"/>
      </patternFill>
    </fill>
    <fill>
      <patternFill patternType="solid">
        <fgColor rgb="FFCD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CFFFF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6" fontId="2" fillId="0" borderId="0" applyBorder="0" applyProtection="0"/>
  </cellStyleXfs>
  <cellXfs count="190">
    <xf numFmtId="0" fontId="0" fillId="0" borderId="0" xfId="0"/>
    <xf numFmtId="0" fontId="7" fillId="9" borderId="9" xfId="0" applyFont="1" applyFill="1" applyBorder="1"/>
    <xf numFmtId="0" fontId="7" fillId="9" borderId="33" xfId="0" applyFont="1" applyFill="1" applyBorder="1"/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/>
    <xf numFmtId="0" fontId="7" fillId="0" borderId="0" xfId="0" applyFont="1"/>
    <xf numFmtId="0" fontId="9" fillId="0" borderId="0" xfId="0" applyFont="1"/>
    <xf numFmtId="49" fontId="10" fillId="2" borderId="25" xfId="0" applyNumberFormat="1" applyFont="1" applyFill="1" applyBorder="1" applyAlignment="1">
      <alignment horizontal="left" vertical="center" wrapText="1"/>
    </xf>
    <xf numFmtId="49" fontId="10" fillId="2" borderId="0" xfId="0" applyNumberFormat="1" applyFont="1" applyFill="1" applyAlignment="1">
      <alignment horizontal="left" vertical="center" wrapText="1"/>
    </xf>
    <xf numFmtId="0" fontId="11" fillId="10" borderId="0" xfId="0" applyFont="1" applyFill="1"/>
    <xf numFmtId="0" fontId="11" fillId="10" borderId="20" xfId="0" applyFont="1" applyFill="1" applyBorder="1"/>
    <xf numFmtId="0" fontId="11" fillId="13" borderId="25" xfId="0" applyFont="1" applyFill="1" applyBorder="1"/>
    <xf numFmtId="0" fontId="11" fillId="13" borderId="0" xfId="0" applyFont="1" applyFill="1"/>
    <xf numFmtId="0" fontId="11" fillId="13" borderId="20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1" fillId="0" borderId="0" xfId="0" applyFont="1"/>
    <xf numFmtId="0" fontId="13" fillId="0" borderId="0" xfId="0" applyFont="1"/>
    <xf numFmtId="0" fontId="7" fillId="0" borderId="25" xfId="0" applyFont="1" applyBorder="1" applyAlignment="1">
      <alignment horizontal="center"/>
    </xf>
    <xf numFmtId="0" fontId="7" fillId="0" borderId="25" xfId="0" applyFont="1" applyBorder="1"/>
    <xf numFmtId="0" fontId="8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15" xfId="0" applyFont="1" applyBorder="1" applyAlignment="1">
      <alignment horizontal="left" vertical="center"/>
    </xf>
    <xf numFmtId="0" fontId="16" fillId="0" borderId="0" xfId="0" applyFont="1"/>
    <xf numFmtId="0" fontId="10" fillId="0" borderId="25" xfId="0" applyFont="1" applyBorder="1" applyAlignment="1">
      <alignment horizontal="left" vertical="center"/>
    </xf>
    <xf numFmtId="0" fontId="17" fillId="11" borderId="0" xfId="0" applyFont="1" applyFill="1" applyAlignment="1">
      <alignment horizontal="left" vertical="center"/>
    </xf>
    <xf numFmtId="0" fontId="17" fillId="0" borderId="25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21" fillId="0" borderId="3" xfId="0" applyFont="1" applyBorder="1" applyAlignment="1">
      <alignment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3" fillId="0" borderId="20" xfId="0" applyFont="1" applyBorder="1"/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23" fillId="3" borderId="8" xfId="0" applyFont="1" applyFill="1" applyBorder="1" applyAlignment="1">
      <alignment vertical="center"/>
    </xf>
    <xf numFmtId="49" fontId="23" fillId="3" borderId="9" xfId="0" applyNumberFormat="1" applyFont="1" applyFill="1" applyBorder="1" applyAlignment="1">
      <alignment vertical="center"/>
    </xf>
    <xf numFmtId="49" fontId="13" fillId="3" borderId="10" xfId="0" applyNumberFormat="1" applyFont="1" applyFill="1" applyBorder="1" applyAlignment="1">
      <alignment vertical="center" wrapText="1"/>
    </xf>
    <xf numFmtId="1" fontId="13" fillId="3" borderId="12" xfId="0" applyNumberFormat="1" applyFont="1" applyFill="1" applyBorder="1" applyAlignment="1" applyProtection="1">
      <alignment horizontal="center" vertical="center"/>
      <protection hidden="1"/>
    </xf>
    <xf numFmtId="164" fontId="13" fillId="3" borderId="13" xfId="0" applyNumberFormat="1" applyFont="1" applyFill="1" applyBorder="1" applyAlignment="1">
      <alignment horizontal="center" vertical="center"/>
    </xf>
    <xf numFmtId="165" fontId="13" fillId="3" borderId="11" xfId="0" applyNumberFormat="1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hidden="1"/>
    </xf>
    <xf numFmtId="1" fontId="1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>
      <alignment vertical="center"/>
    </xf>
    <xf numFmtId="16" fontId="24" fillId="0" borderId="14" xfId="0" applyNumberFormat="1" applyFont="1" applyBorder="1" applyAlignment="1">
      <alignment vertical="top" wrapText="1"/>
    </xf>
    <xf numFmtId="49" fontId="26" fillId="0" borderId="1" xfId="0" applyNumberFormat="1" applyFont="1" applyBorder="1" applyAlignment="1">
      <alignment vertical="top" wrapText="1"/>
    </xf>
    <xf numFmtId="1" fontId="23" fillId="4" borderId="15" xfId="0" applyNumberFormat="1" applyFont="1" applyFill="1" applyBorder="1" applyAlignment="1" applyProtection="1">
      <alignment horizontal="center" vertical="center" wrapText="1"/>
      <protection locked="0"/>
    </xf>
    <xf numFmtId="166" fontId="23" fillId="2" borderId="1" xfId="0" applyNumberFormat="1" applyFont="1" applyFill="1" applyBorder="1" applyAlignment="1" applyProtection="1">
      <alignment horizontal="center" vertical="center"/>
      <protection locked="0"/>
    </xf>
    <xf numFmtId="165" fontId="13" fillId="0" borderId="16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top" wrapText="1"/>
    </xf>
    <xf numFmtId="0" fontId="8" fillId="0" borderId="0" xfId="0" applyFont="1" applyAlignment="1" applyProtection="1">
      <alignment horizontal="center" vertical="center"/>
      <protection hidden="1"/>
    </xf>
    <xf numFmtId="0" fontId="24" fillId="0" borderId="14" xfId="0" applyFont="1" applyBorder="1" applyAlignment="1">
      <alignment vertical="top" wrapText="1"/>
    </xf>
    <xf numFmtId="49" fontId="26" fillId="0" borderId="17" xfId="0" applyNumberFormat="1" applyFont="1" applyBorder="1" applyAlignment="1">
      <alignment vertical="top" wrapText="1"/>
    </xf>
    <xf numFmtId="165" fontId="13" fillId="0" borderId="18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vertical="top" wrapText="1"/>
    </xf>
    <xf numFmtId="49" fontId="26" fillId="0" borderId="0" xfId="0" applyNumberFormat="1" applyFont="1" applyAlignment="1">
      <alignment vertical="top" wrapText="1"/>
    </xf>
    <xf numFmtId="49" fontId="26" fillId="0" borderId="20" xfId="0" applyNumberFormat="1" applyFont="1" applyBorder="1" applyAlignment="1">
      <alignment vertical="top" wrapText="1"/>
    </xf>
    <xf numFmtId="166" fontId="23" fillId="2" borderId="2" xfId="0" applyNumberFormat="1" applyFont="1" applyFill="1" applyBorder="1" applyAlignment="1" applyProtection="1">
      <alignment horizontal="center" vertical="center"/>
      <protection locked="0"/>
    </xf>
    <xf numFmtId="0" fontId="23" fillId="3" borderId="21" xfId="0" applyFont="1" applyFill="1" applyBorder="1" applyAlignment="1">
      <alignment vertical="center"/>
    </xf>
    <xf numFmtId="49" fontId="23" fillId="3" borderId="10" xfId="0" applyNumberFormat="1" applyFont="1" applyFill="1" applyBorder="1" applyAlignment="1">
      <alignment vertical="center"/>
    </xf>
    <xf numFmtId="49" fontId="13" fillId="3" borderId="10" xfId="0" applyNumberFormat="1" applyFont="1" applyFill="1" applyBorder="1" applyAlignment="1">
      <alignment vertical="center"/>
    </xf>
    <xf numFmtId="1" fontId="27" fillId="3" borderId="13" xfId="0" applyNumberFormat="1" applyFont="1" applyFill="1" applyBorder="1" applyAlignment="1">
      <alignment horizontal="center" vertical="center"/>
    </xf>
    <xf numFmtId="165" fontId="13" fillId="3" borderId="22" xfId="0" applyNumberFormat="1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left" vertical="top" wrapText="1"/>
    </xf>
    <xf numFmtId="0" fontId="29" fillId="0" borderId="0" xfId="0" applyFont="1"/>
    <xf numFmtId="166" fontId="23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0" borderId="19" xfId="0" applyFont="1" applyBorder="1" applyAlignment="1">
      <alignment vertical="top"/>
    </xf>
    <xf numFmtId="49" fontId="26" fillId="0" borderId="24" xfId="0" applyNumberFormat="1" applyFont="1" applyBorder="1" applyAlignment="1">
      <alignment vertical="top" wrapText="1"/>
    </xf>
    <xf numFmtId="49" fontId="26" fillId="0" borderId="2" xfId="0" applyNumberFormat="1" applyFont="1" applyBorder="1" applyAlignment="1">
      <alignment vertical="top" wrapText="1"/>
    </xf>
    <xf numFmtId="1" fontId="23" fillId="4" borderId="38" xfId="0" applyNumberFormat="1" applyFont="1" applyFill="1" applyBorder="1" applyAlignment="1" applyProtection="1">
      <alignment horizontal="center" vertical="center" wrapText="1"/>
      <protection locked="0"/>
    </xf>
    <xf numFmtId="166" fontId="23" fillId="2" borderId="30" xfId="0" applyNumberFormat="1" applyFont="1" applyFill="1" applyBorder="1" applyAlignment="1" applyProtection="1">
      <alignment horizontal="center" vertical="center"/>
      <protection locked="0"/>
    </xf>
    <xf numFmtId="165" fontId="13" fillId="0" borderId="43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vertical="top" wrapText="1"/>
    </xf>
    <xf numFmtId="49" fontId="26" fillId="0" borderId="29" xfId="0" applyNumberFormat="1" applyFont="1" applyBorder="1" applyAlignment="1">
      <alignment vertical="top" wrapText="1"/>
    </xf>
    <xf numFmtId="49" fontId="26" fillId="0" borderId="4" xfId="0" applyNumberFormat="1" applyFont="1" applyBorder="1" applyAlignment="1">
      <alignment vertical="top" wrapText="1"/>
    </xf>
    <xf numFmtId="49" fontId="26" fillId="0" borderId="5" xfId="0" applyNumberFormat="1" applyFont="1" applyBorder="1" applyAlignment="1">
      <alignment vertical="top" wrapText="1"/>
    </xf>
    <xf numFmtId="1" fontId="23" fillId="4" borderId="6" xfId="0" applyNumberFormat="1" applyFont="1" applyFill="1" applyBorder="1" applyAlignment="1" applyProtection="1">
      <alignment horizontal="center" vertical="center" wrapText="1"/>
      <protection locked="0"/>
    </xf>
    <xf numFmtId="166" fontId="23" fillId="2" borderId="44" xfId="0" applyNumberFormat="1" applyFont="1" applyFill="1" applyBorder="1" applyAlignment="1" applyProtection="1">
      <alignment horizontal="center" vertical="center"/>
      <protection locked="0"/>
    </xf>
    <xf numFmtId="165" fontId="13" fillId="0" borderId="45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1" fontId="7" fillId="0" borderId="10" xfId="1" applyNumberFormat="1" applyFont="1" applyBorder="1" applyAlignment="1" applyProtection="1">
      <alignment horizontal="center" vertical="center" wrapText="1"/>
    </xf>
    <xf numFmtId="1" fontId="21" fillId="0" borderId="10" xfId="0" applyNumberFormat="1" applyFont="1" applyBorder="1" applyAlignment="1">
      <alignment horizontal="center" vertical="center" wrapText="1"/>
    </xf>
    <xf numFmtId="1" fontId="21" fillId="0" borderId="47" xfId="1" applyNumberFormat="1" applyFont="1" applyBorder="1" applyAlignment="1" applyProtection="1">
      <alignment horizontal="center" vertical="center"/>
    </xf>
    <xf numFmtId="1" fontId="21" fillId="0" borderId="22" xfId="1" applyNumberFormat="1" applyFont="1" applyBorder="1" applyAlignment="1" applyProtection="1">
      <alignment horizontal="center" vertical="center"/>
    </xf>
    <xf numFmtId="0" fontId="24" fillId="0" borderId="38" xfId="0" applyFont="1" applyBorder="1" applyAlignment="1">
      <alignment horizontal="left" vertical="top" wrapText="1"/>
    </xf>
    <xf numFmtId="1" fontId="8" fillId="0" borderId="0" xfId="0" applyNumberFormat="1" applyFont="1" applyAlignment="1" applyProtection="1">
      <alignment horizontal="center" vertical="center" wrapText="1"/>
      <protection hidden="1"/>
    </xf>
    <xf numFmtId="165" fontId="30" fillId="0" borderId="18" xfId="1" applyNumberFormat="1" applyFont="1" applyBorder="1" applyAlignment="1" applyProtection="1">
      <alignment horizontal="center" vertical="center"/>
    </xf>
    <xf numFmtId="0" fontId="9" fillId="0" borderId="41" xfId="0" applyFont="1" applyBorder="1" applyAlignment="1">
      <alignment horizontal="left" vertical="top" wrapText="1"/>
    </xf>
    <xf numFmtId="165" fontId="8" fillId="0" borderId="0" xfId="1" applyNumberFormat="1" applyFont="1" applyBorder="1" applyAlignment="1" applyProtection="1">
      <alignment horizontal="center" vertical="center"/>
      <protection hidden="1"/>
    </xf>
    <xf numFmtId="165" fontId="30" fillId="0" borderId="40" xfId="0" applyNumberFormat="1" applyFont="1" applyBorder="1" applyAlignment="1" applyProtection="1">
      <alignment horizontal="center" vertical="center"/>
      <protection locked="0"/>
    </xf>
    <xf numFmtId="165" fontId="8" fillId="0" borderId="0" xfId="1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42" xfId="0" applyFont="1" applyBorder="1"/>
    <xf numFmtId="0" fontId="6" fillId="9" borderId="9" xfId="0" applyFont="1" applyFill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21" fillId="2" borderId="23" xfId="0" applyFont="1" applyFill="1" applyBorder="1" applyAlignment="1">
      <alignment vertical="center" wrapText="1"/>
    </xf>
    <xf numFmtId="0" fontId="21" fillId="4" borderId="23" xfId="0" applyFont="1" applyFill="1" applyBorder="1" applyAlignment="1">
      <alignment vertical="center" wrapText="1"/>
    </xf>
    <xf numFmtId="0" fontId="7" fillId="0" borderId="3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11" fillId="8" borderId="23" xfId="0" applyFont="1" applyFill="1" applyBorder="1" applyAlignment="1">
      <alignment vertical="center"/>
    </xf>
    <xf numFmtId="0" fontId="7" fillId="0" borderId="23" xfId="0" applyFont="1" applyBorder="1" applyAlignment="1">
      <alignment horizontal="left" vertical="center"/>
    </xf>
    <xf numFmtId="0" fontId="11" fillId="0" borderId="3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48" xfId="0" applyFont="1" applyBorder="1"/>
    <xf numFmtId="0" fontId="21" fillId="5" borderId="23" xfId="0" applyFont="1" applyFill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167" fontId="31" fillId="0" borderId="48" xfId="0" applyNumberFormat="1" applyFont="1" applyBorder="1" applyAlignment="1">
      <alignment horizontal="left"/>
    </xf>
    <xf numFmtId="0" fontId="21" fillId="6" borderId="23" xfId="0" applyFont="1" applyFill="1" applyBorder="1" applyAlignment="1">
      <alignment vertical="center" wrapText="1"/>
    </xf>
    <xf numFmtId="0" fontId="7" fillId="0" borderId="31" xfId="0" applyFont="1" applyBorder="1" applyAlignment="1">
      <alignment vertical="center"/>
    </xf>
    <xf numFmtId="0" fontId="11" fillId="0" borderId="48" xfId="0" applyFont="1" applyBorder="1"/>
    <xf numFmtId="0" fontId="7" fillId="7" borderId="23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48" xfId="0" applyFont="1" applyBorder="1"/>
    <xf numFmtId="0" fontId="32" fillId="0" borderId="0" xfId="0" applyFont="1"/>
    <xf numFmtId="0" fontId="8" fillId="0" borderId="23" xfId="0" applyFont="1" applyBorder="1" applyAlignment="1">
      <alignment vertical="center" wrapText="1"/>
    </xf>
    <xf numFmtId="0" fontId="12" fillId="13" borderId="0" xfId="0" applyFont="1" applyFill="1" applyAlignment="1">
      <alignment vertical="center"/>
    </xf>
    <xf numFmtId="0" fontId="7" fillId="0" borderId="3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7" xfId="0" applyFont="1" applyBorder="1" applyAlignment="1" applyProtection="1">
      <alignment horizontal="left" vertical="top" wrapText="1"/>
      <protection locked="0"/>
    </xf>
    <xf numFmtId="0" fontId="23" fillId="3" borderId="37" xfId="0" applyFont="1" applyFill="1" applyBorder="1" applyAlignment="1">
      <alignment vertical="center"/>
    </xf>
    <xf numFmtId="0" fontId="23" fillId="3" borderId="10" xfId="0" applyFont="1" applyFill="1" applyBorder="1" applyAlignment="1">
      <alignment vertical="center"/>
    </xf>
    <xf numFmtId="0" fontId="23" fillId="3" borderId="11" xfId="0" applyFont="1" applyFill="1" applyBorder="1" applyAlignment="1">
      <alignment vertical="center"/>
    </xf>
    <xf numFmtId="0" fontId="23" fillId="0" borderId="25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14" fillId="10" borderId="1" xfId="0" applyFont="1" applyFill="1" applyBorder="1" applyAlignment="1" applyProtection="1">
      <alignment horizontal="left" vertical="center" wrapText="1"/>
      <protection locked="0"/>
    </xf>
    <xf numFmtId="0" fontId="14" fillId="10" borderId="17" xfId="0" applyFont="1" applyFill="1" applyBorder="1" applyAlignment="1" applyProtection="1">
      <alignment horizontal="left" vertical="center" wrapText="1"/>
      <protection locked="0"/>
    </xf>
    <xf numFmtId="0" fontId="14" fillId="10" borderId="27" xfId="0" applyFont="1" applyFill="1" applyBorder="1" applyAlignment="1" applyProtection="1">
      <alignment horizontal="left" vertical="center" wrapText="1"/>
      <protection locked="0"/>
    </xf>
    <xf numFmtId="0" fontId="14" fillId="10" borderId="28" xfId="0" applyFont="1" applyFill="1" applyBorder="1" applyAlignment="1" applyProtection="1">
      <alignment horizontal="left" vertical="center" wrapText="1"/>
      <protection locked="0"/>
    </xf>
    <xf numFmtId="0" fontId="21" fillId="0" borderId="46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30" fillId="0" borderId="49" xfId="0" applyFont="1" applyBorder="1"/>
    <xf numFmtId="0" fontId="30" fillId="0" borderId="39" xfId="0" applyFont="1" applyBorder="1"/>
    <xf numFmtId="0" fontId="1" fillId="0" borderId="32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33" xfId="0" applyFont="1" applyBorder="1" applyAlignment="1" applyProtection="1">
      <alignment horizontal="left" vertical="center"/>
      <protection locked="0"/>
    </xf>
    <xf numFmtId="0" fontId="14" fillId="13" borderId="17" xfId="0" applyFont="1" applyFill="1" applyBorder="1" applyAlignment="1">
      <alignment horizontal="left" vertical="center" wrapText="1"/>
    </xf>
    <xf numFmtId="0" fontId="14" fillId="13" borderId="14" xfId="0" applyFont="1" applyFill="1" applyBorder="1" applyAlignment="1">
      <alignment horizontal="left" vertical="center" wrapText="1"/>
    </xf>
    <xf numFmtId="0" fontId="14" fillId="13" borderId="28" xfId="0" applyFont="1" applyFill="1" applyBorder="1" applyAlignment="1">
      <alignment horizontal="left" vertical="center" wrapText="1"/>
    </xf>
    <xf numFmtId="0" fontId="14" fillId="13" borderId="50" xfId="0" applyFont="1" applyFill="1" applyBorder="1" applyAlignment="1">
      <alignment horizontal="left" vertical="center" wrapText="1"/>
    </xf>
    <xf numFmtId="0" fontId="9" fillId="0" borderId="23" xfId="0" applyFont="1" applyBorder="1" applyAlignment="1" applyProtection="1">
      <alignment horizontal="left" vertical="top" wrapText="1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0" fontId="9" fillId="0" borderId="39" xfId="0" applyFont="1" applyBorder="1" applyAlignment="1" applyProtection="1">
      <alignment horizontal="left" vertical="top" wrapText="1"/>
      <protection locked="0"/>
    </xf>
    <xf numFmtId="0" fontId="9" fillId="0" borderId="40" xfId="0" applyFont="1" applyBorder="1" applyAlignment="1" applyProtection="1">
      <alignment horizontal="left" vertical="top" wrapText="1"/>
      <protection locked="0"/>
    </xf>
    <xf numFmtId="0" fontId="10" fillId="0" borderId="15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49" fontId="20" fillId="12" borderId="35" xfId="0" applyNumberFormat="1" applyFont="1" applyFill="1" applyBorder="1" applyAlignment="1">
      <alignment horizontal="left" vertical="center"/>
    </xf>
    <xf numFmtId="49" fontId="20" fillId="12" borderId="36" xfId="0" applyNumberFormat="1" applyFont="1" applyFill="1" applyBorder="1" applyAlignment="1">
      <alignment horizontal="left" vertical="center"/>
    </xf>
    <xf numFmtId="49" fontId="23" fillId="3" borderId="11" xfId="0" applyNumberFormat="1" applyFont="1" applyFill="1" applyBorder="1" applyAlignment="1">
      <alignment horizontal="center" vertical="center"/>
    </xf>
    <xf numFmtId="49" fontId="23" fillId="3" borderId="10" xfId="0" applyNumberFormat="1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0" xfId="0" applyFont="1" applyBorder="1"/>
    <xf numFmtId="0" fontId="14" fillId="10" borderId="47" xfId="0" applyFont="1" applyFill="1" applyBorder="1" applyAlignment="1" applyProtection="1">
      <alignment horizontal="left" vertical="center"/>
      <protection locked="0"/>
    </xf>
    <xf numFmtId="0" fontId="14" fillId="10" borderId="13" xfId="0" applyFont="1" applyFill="1" applyBorder="1" applyAlignment="1" applyProtection="1">
      <alignment horizontal="left" vertical="center"/>
      <protection locked="0"/>
    </xf>
    <xf numFmtId="0" fontId="15" fillId="10" borderId="1" xfId="0" applyFont="1" applyFill="1" applyBorder="1" applyAlignment="1" applyProtection="1">
      <alignment horizontal="left" vertical="center"/>
      <protection locked="0"/>
    </xf>
    <xf numFmtId="0" fontId="15" fillId="10" borderId="17" xfId="0" applyFont="1" applyFill="1" applyBorder="1" applyAlignment="1" applyProtection="1">
      <alignment horizontal="left" vertical="center"/>
      <protection locked="0"/>
    </xf>
    <xf numFmtId="0" fontId="6" fillId="9" borderId="32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33" xfId="0" applyFont="1" applyFill="1" applyBorder="1" applyAlignment="1">
      <alignment vertical="center"/>
    </xf>
    <xf numFmtId="49" fontId="15" fillId="2" borderId="13" xfId="0" applyNumberFormat="1" applyFont="1" applyFill="1" applyBorder="1" applyAlignment="1" applyProtection="1">
      <alignment horizontal="center" vertical="center"/>
      <protection locked="0"/>
    </xf>
    <xf numFmtId="49" fontId="15" fillId="2" borderId="22" xfId="0" applyNumberFormat="1" applyFont="1" applyFill="1" applyBorder="1" applyAlignment="1" applyProtection="1">
      <alignment horizontal="center" vertical="center"/>
      <protection locked="0"/>
    </xf>
    <xf numFmtId="0" fontId="14" fillId="13" borderId="13" xfId="0" applyFont="1" applyFill="1" applyBorder="1" applyAlignment="1">
      <alignment horizontal="left" vertical="center"/>
    </xf>
    <xf numFmtId="0" fontId="15" fillId="14" borderId="13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left" vertical="center"/>
    </xf>
    <xf numFmtId="0" fontId="15" fillId="13" borderId="14" xfId="0" applyFont="1" applyFill="1" applyBorder="1" applyAlignment="1">
      <alignment horizontal="left" vertical="center"/>
    </xf>
    <xf numFmtId="0" fontId="7" fillId="0" borderId="23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28" fillId="3" borderId="31" xfId="0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horizontal="left" vertical="top" wrapText="1"/>
    </xf>
    <xf numFmtId="0" fontId="28" fillId="3" borderId="17" xfId="0" applyFont="1" applyFill="1" applyBorder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8">
    <dxf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E30512"/>
      <color rgb="FFCDFFCC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S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796681</xdr:colOff>
      <xdr:row>0</xdr:row>
      <xdr:rowOff>190500</xdr:rowOff>
    </xdr:from>
    <xdr:to>
      <xdr:col>8</xdr:col>
      <xdr:colOff>218750</xdr:colOff>
      <xdr:row>2</xdr:row>
      <xdr:rowOff>3577</xdr:rowOff>
    </xdr:to>
    <xdr:pic>
      <xdr:nvPicPr>
        <xdr:cNvPr id="2" name="Picture 94" descr="DHBW_d_allg_46mm_4c_vekt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51481" y="190500"/>
          <a:ext cx="1809669" cy="676677"/>
        </a:xfrm>
        <a:prstGeom prst="rect">
          <a:avLst/>
        </a:prstGeom>
        <a:solidFill>
          <a:sysClr val="window" lastClr="FFFFFF"/>
        </a:solidFill>
        <a:ln w="8572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809381</xdr:colOff>
      <xdr:row>0</xdr:row>
      <xdr:rowOff>190500</xdr:rowOff>
    </xdr:from>
    <xdr:to>
      <xdr:col>17</xdr:col>
      <xdr:colOff>237023</xdr:colOff>
      <xdr:row>2</xdr:row>
      <xdr:rowOff>3577</xdr:rowOff>
    </xdr:to>
    <xdr:pic>
      <xdr:nvPicPr>
        <xdr:cNvPr id="4" name="Picture 94" descr="DHBW_d_allg_46mm_4c_vekto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951081" y="190500"/>
          <a:ext cx="1809669" cy="676677"/>
        </a:xfrm>
        <a:prstGeom prst="rect">
          <a:avLst/>
        </a:prstGeom>
        <a:solidFill>
          <a:sysClr val="window" lastClr="FFFFFF"/>
        </a:solidFill>
        <a:ln w="8572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0</xdr:row>
          <xdr:rowOff>431800</xdr:rowOff>
        </xdr:from>
        <xdr:to>
          <xdr:col>2</xdr:col>
          <xdr:colOff>50800</xdr:colOff>
          <xdr:row>2</xdr:row>
          <xdr:rowOff>50800</xdr:rowOff>
        </xdr:to>
        <xdr:sp macro="" textlink="">
          <xdr:nvSpPr>
            <xdr:cNvPr id="1049" name="Option Button 25" descr="Optionsfeld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de-DE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T2000 Projektarbeit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177800</xdr:colOff>
          <xdr:row>0</xdr:row>
          <xdr:rowOff>431800</xdr:rowOff>
        </xdr:from>
        <xdr:to>
          <xdr:col>3</xdr:col>
          <xdr:colOff>800100</xdr:colOff>
          <xdr:row>2</xdr:row>
          <xdr:rowOff>50800</xdr:rowOff>
        </xdr:to>
        <xdr:sp macro="" textlink="">
          <xdr:nvSpPr>
            <xdr:cNvPr id="1051" name="Option Button 27" descr="Optionsfeld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de-DE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T3101 Studienarbeit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927100</xdr:colOff>
          <xdr:row>0</xdr:row>
          <xdr:rowOff>431800</xdr:rowOff>
        </xdr:from>
        <xdr:to>
          <xdr:col>5</xdr:col>
          <xdr:colOff>317500</xdr:colOff>
          <xdr:row>2</xdr:row>
          <xdr:rowOff>50800</xdr:rowOff>
        </xdr:to>
        <xdr:sp macro="" textlink="">
          <xdr:nvSpPr>
            <xdr:cNvPr id="1053" name="Option Button 29" descr="Optionsfeld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de-DE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T3300 Bachelorarbeit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8000"/>
  </sheetPr>
  <dimension ref="A1:AMH48"/>
  <sheetViews>
    <sheetView showGridLines="0" tabSelected="1" showWhiteSpace="0" zoomScale="147" zoomScaleNormal="147" zoomScaleSheetLayoutView="151" zoomScalePageLayoutView="80" workbookViewId="0">
      <selection activeCell="B4" sqref="B4:F4"/>
    </sheetView>
  </sheetViews>
  <sheetFormatPr baseColWidth="10" defaultColWidth="5.83203125" defaultRowHeight="14" x14ac:dyDescent="0.2"/>
  <cols>
    <col min="1" max="1" width="15.33203125" style="6" customWidth="1"/>
    <col min="2" max="6" width="18" style="6" customWidth="1"/>
    <col min="7" max="7" width="6.33203125" style="6" customWidth="1"/>
    <col min="8" max="8" width="7" style="6" customWidth="1"/>
    <col min="9" max="9" width="5.83203125" style="6" customWidth="1"/>
    <col min="10" max="10" width="15.33203125" style="6" customWidth="1"/>
    <col min="11" max="15" width="18" style="6" customWidth="1"/>
    <col min="16" max="16" width="6.33203125" style="6" customWidth="1"/>
    <col min="17" max="17" width="7" style="6" customWidth="1"/>
    <col min="18" max="18" width="5.83203125" style="6" customWidth="1"/>
    <col min="19" max="19" width="5.83203125" style="20" customWidth="1"/>
    <col min="20" max="20" width="5.83203125" style="4" customWidth="1"/>
    <col min="21" max="16384" width="5.83203125" style="6"/>
  </cols>
  <sheetData>
    <row r="1" spans="1:1022" s="5" customFormat="1" ht="36" customHeight="1" x14ac:dyDescent="0.2">
      <c r="A1" s="166" t="s">
        <v>60</v>
      </c>
      <c r="B1" s="167"/>
      <c r="C1" s="167"/>
      <c r="D1" s="167"/>
      <c r="E1" s="1"/>
      <c r="F1" s="1"/>
      <c r="G1" s="1"/>
      <c r="H1" s="1"/>
      <c r="I1" s="2"/>
      <c r="J1" s="175" t="s">
        <v>64</v>
      </c>
      <c r="K1" s="176"/>
      <c r="L1" s="176"/>
      <c r="M1" s="176"/>
      <c r="N1" s="176"/>
      <c r="O1" s="176"/>
      <c r="P1" s="176"/>
      <c r="Q1" s="176"/>
      <c r="R1" s="177"/>
      <c r="S1" s="3">
        <v>0</v>
      </c>
      <c r="T1" s="4"/>
      <c r="AMC1" s="6"/>
      <c r="AMD1" s="6"/>
      <c r="AME1" s="6"/>
      <c r="AMF1" s="6"/>
      <c r="AMG1" s="6"/>
      <c r="AMH1" s="6"/>
    </row>
    <row r="2" spans="1:1022" s="16" customFormat="1" ht="32" customHeight="1" x14ac:dyDescent="0.2">
      <c r="A2" s="7"/>
      <c r="B2" s="8"/>
      <c r="C2" s="8"/>
      <c r="D2" s="8"/>
      <c r="E2" s="8"/>
      <c r="F2" s="8"/>
      <c r="G2" s="9"/>
      <c r="H2" s="9"/>
      <c r="I2" s="10"/>
      <c r="J2" s="11"/>
      <c r="K2" s="130" t="str">
        <f>IFERROR(CHOOSE(S1,"T2000 Projektarbeit","T3101 Studienarbeit","T3300 Bachelorarbeit"),"")</f>
        <v/>
      </c>
      <c r="L2" s="130"/>
      <c r="M2" s="130"/>
      <c r="N2" s="130"/>
      <c r="O2" s="130"/>
      <c r="P2" s="12"/>
      <c r="Q2" s="12"/>
      <c r="R2" s="13"/>
      <c r="S2" s="14"/>
      <c r="T2" s="15"/>
      <c r="AMC2" s="17"/>
      <c r="AMD2" s="17"/>
      <c r="AME2" s="17"/>
      <c r="AMF2" s="17"/>
      <c r="AMG2" s="17"/>
      <c r="AMH2" s="17"/>
    </row>
    <row r="3" spans="1:1022" s="5" customFormat="1" ht="30.75" customHeight="1" thickBot="1" x14ac:dyDescent="0.25">
      <c r="A3" s="18"/>
      <c r="B3" s="168" t="s">
        <v>63</v>
      </c>
      <c r="C3" s="168"/>
      <c r="D3" s="168"/>
      <c r="E3" s="168"/>
      <c r="F3" s="168"/>
      <c r="G3" s="169" t="s">
        <v>0</v>
      </c>
      <c r="H3" s="169"/>
      <c r="I3" s="170"/>
      <c r="J3" s="19"/>
      <c r="K3" s="168" t="s">
        <v>63</v>
      </c>
      <c r="L3" s="168"/>
      <c r="M3" s="168"/>
      <c r="N3" s="168"/>
      <c r="O3" s="168"/>
      <c r="P3" s="169" t="s">
        <v>0</v>
      </c>
      <c r="Q3" s="169"/>
      <c r="R3" s="170"/>
      <c r="S3" s="20"/>
      <c r="T3" s="4"/>
      <c r="AMC3" s="6"/>
      <c r="AMD3" s="6"/>
      <c r="AME3" s="6"/>
      <c r="AMF3" s="6"/>
      <c r="AMG3" s="6"/>
      <c r="AMH3" s="6"/>
    </row>
    <row r="4" spans="1:1022" s="24" customFormat="1" ht="32.5" customHeight="1" x14ac:dyDescent="0.2">
      <c r="A4" s="21" t="s">
        <v>61</v>
      </c>
      <c r="B4" s="171"/>
      <c r="C4" s="172"/>
      <c r="D4" s="172"/>
      <c r="E4" s="172"/>
      <c r="F4" s="172"/>
      <c r="G4" s="178"/>
      <c r="H4" s="178"/>
      <c r="I4" s="179"/>
      <c r="J4" s="21" t="s">
        <v>61</v>
      </c>
      <c r="K4" s="180" t="str">
        <f>IF(ISBLANK(B4),"",B4)</f>
        <v/>
      </c>
      <c r="L4" s="180"/>
      <c r="M4" s="180"/>
      <c r="N4" s="180"/>
      <c r="O4" s="180"/>
      <c r="P4" s="181" t="str">
        <f>IF(ISBLANK(G4),"",G4)</f>
        <v/>
      </c>
      <c r="Q4" s="181"/>
      <c r="R4" s="182"/>
      <c r="S4" s="22"/>
      <c r="T4" s="23"/>
      <c r="AMC4" s="25"/>
      <c r="AMD4" s="25"/>
      <c r="AME4" s="25"/>
      <c r="AMF4" s="25"/>
      <c r="AMG4" s="25"/>
      <c r="AMH4" s="25"/>
    </row>
    <row r="5" spans="1:1022" s="25" customFormat="1" ht="32.5" customHeight="1" x14ac:dyDescent="0.2">
      <c r="A5" s="26" t="s">
        <v>62</v>
      </c>
      <c r="B5" s="173"/>
      <c r="C5" s="173"/>
      <c r="D5" s="173"/>
      <c r="E5" s="173"/>
      <c r="F5" s="173"/>
      <c r="G5" s="173"/>
      <c r="H5" s="173"/>
      <c r="I5" s="174"/>
      <c r="J5" s="26" t="s">
        <v>62</v>
      </c>
      <c r="K5" s="183" t="str">
        <f>IF(ISBLANK(B5),"",B5)</f>
        <v/>
      </c>
      <c r="L5" s="184"/>
      <c r="M5" s="184"/>
      <c r="N5" s="184"/>
      <c r="O5" s="184"/>
      <c r="P5" s="184"/>
      <c r="Q5" s="184"/>
      <c r="R5" s="184"/>
      <c r="S5" s="22"/>
      <c r="T5" s="27"/>
    </row>
    <row r="6" spans="1:1022" s="24" customFormat="1" ht="20.25" customHeight="1" x14ac:dyDescent="0.2">
      <c r="A6" s="160" t="s">
        <v>1</v>
      </c>
      <c r="B6" s="139"/>
      <c r="C6" s="139"/>
      <c r="D6" s="139"/>
      <c r="E6" s="139"/>
      <c r="F6" s="139"/>
      <c r="G6" s="139"/>
      <c r="H6" s="139"/>
      <c r="I6" s="140"/>
      <c r="J6" s="160" t="s">
        <v>1</v>
      </c>
      <c r="K6" s="152" t="str">
        <f>IF(ISBLANK(B6),"",B6)</f>
        <v/>
      </c>
      <c r="L6" s="153"/>
      <c r="M6" s="153"/>
      <c r="N6" s="153"/>
      <c r="O6" s="153"/>
      <c r="P6" s="153"/>
      <c r="Q6" s="153"/>
      <c r="R6" s="153"/>
      <c r="S6" s="22"/>
      <c r="T6" s="23"/>
      <c r="AMC6" s="25"/>
      <c r="AMD6" s="25"/>
      <c r="AME6" s="25"/>
      <c r="AMF6" s="25"/>
      <c r="AMG6" s="25"/>
      <c r="AMH6" s="25"/>
    </row>
    <row r="7" spans="1:1022" s="24" customFormat="1" ht="20.25" customHeight="1" thickBot="1" x14ac:dyDescent="0.25">
      <c r="A7" s="161"/>
      <c r="B7" s="141"/>
      <c r="C7" s="141"/>
      <c r="D7" s="141"/>
      <c r="E7" s="141"/>
      <c r="F7" s="141"/>
      <c r="G7" s="141"/>
      <c r="H7" s="141"/>
      <c r="I7" s="142"/>
      <c r="J7" s="161"/>
      <c r="K7" s="154"/>
      <c r="L7" s="155"/>
      <c r="M7" s="155"/>
      <c r="N7" s="155"/>
      <c r="O7" s="155"/>
      <c r="P7" s="155"/>
      <c r="Q7" s="155"/>
      <c r="R7" s="155"/>
      <c r="S7" s="22"/>
      <c r="T7" s="23"/>
      <c r="AMC7" s="25"/>
      <c r="AMD7" s="25"/>
      <c r="AME7" s="25"/>
      <c r="AMF7" s="25"/>
      <c r="AMG7" s="25"/>
      <c r="AMH7" s="25"/>
    </row>
    <row r="8" spans="1:1022" s="24" customFormat="1" ht="14" customHeight="1" thickBot="1" x14ac:dyDescent="0.25">
      <c r="A8" s="28"/>
      <c r="B8" s="29"/>
      <c r="C8" s="162"/>
      <c r="D8" s="162"/>
      <c r="E8" s="162"/>
      <c r="F8" s="162"/>
      <c r="G8" s="162"/>
      <c r="H8" s="162"/>
      <c r="I8" s="163"/>
      <c r="J8" s="30"/>
      <c r="R8" s="31"/>
      <c r="S8" s="22"/>
      <c r="T8" s="23"/>
      <c r="AMC8" s="25"/>
      <c r="AMD8" s="25"/>
      <c r="AME8" s="25"/>
      <c r="AMF8" s="25"/>
      <c r="AMG8" s="25"/>
      <c r="AMH8" s="25"/>
    </row>
    <row r="9" spans="1:1022" s="5" customFormat="1" ht="31" customHeight="1" thickBot="1" x14ac:dyDescent="0.25">
      <c r="A9" s="32" t="s">
        <v>2</v>
      </c>
      <c r="B9" s="33" t="s">
        <v>3</v>
      </c>
      <c r="C9" s="33" t="s">
        <v>4</v>
      </c>
      <c r="D9" s="33" t="s">
        <v>5</v>
      </c>
      <c r="E9" s="33" t="s">
        <v>6</v>
      </c>
      <c r="F9" s="34" t="s">
        <v>7</v>
      </c>
      <c r="G9" s="35" t="s">
        <v>66</v>
      </c>
      <c r="H9" s="36" t="s">
        <v>65</v>
      </c>
      <c r="I9" s="37" t="s">
        <v>8</v>
      </c>
      <c r="J9" s="137"/>
      <c r="K9" s="138"/>
      <c r="L9" s="138"/>
      <c r="M9" s="138"/>
      <c r="N9" s="138"/>
      <c r="O9" s="138"/>
      <c r="P9" s="17"/>
      <c r="Q9" s="17"/>
      <c r="R9" s="38"/>
      <c r="S9" s="39" t="s">
        <v>9</v>
      </c>
      <c r="T9" s="40"/>
      <c r="U9" s="17"/>
      <c r="V9" s="17"/>
      <c r="AMC9" s="6"/>
      <c r="AMD9" s="6"/>
      <c r="AME9" s="6"/>
      <c r="AMF9" s="6"/>
      <c r="AMG9" s="6"/>
      <c r="AMH9" s="6"/>
    </row>
    <row r="10" spans="1:1022" s="50" customFormat="1" ht="17" x14ac:dyDescent="0.2">
      <c r="A10" s="41" t="s">
        <v>10</v>
      </c>
      <c r="B10" s="42" t="s">
        <v>11</v>
      </c>
      <c r="C10" s="43"/>
      <c r="D10" s="43"/>
      <c r="E10" s="164" t="s">
        <v>12</v>
      </c>
      <c r="F10" s="164"/>
      <c r="G10" s="44"/>
      <c r="H10" s="45"/>
      <c r="I10" s="46"/>
      <c r="J10" s="47" t="s">
        <v>10</v>
      </c>
      <c r="K10" s="134" t="s">
        <v>11</v>
      </c>
      <c r="L10" s="135"/>
      <c r="M10" s="135"/>
      <c r="N10" s="135"/>
      <c r="O10" s="135"/>
      <c r="P10" s="135"/>
      <c r="Q10" s="135"/>
      <c r="R10" s="136"/>
      <c r="S10" s="48">
        <f>S11+S13+S12+S14+S15+S16</f>
        <v>55</v>
      </c>
      <c r="T10" s="49">
        <f>G11+G13+G12+G14+G15+G16</f>
        <v>55</v>
      </c>
      <c r="U10" s="17"/>
      <c r="V10" s="17"/>
      <c r="AMC10" s="17"/>
      <c r="AMD10" s="17"/>
      <c r="AME10" s="17"/>
      <c r="AMF10" s="17"/>
      <c r="AMG10" s="17"/>
      <c r="AMH10" s="17"/>
    </row>
    <row r="11" spans="1:1022" s="5" customFormat="1" ht="60" customHeight="1" x14ac:dyDescent="0.2">
      <c r="A11" s="51" t="s">
        <v>92</v>
      </c>
      <c r="B11" s="52" t="s">
        <v>13</v>
      </c>
      <c r="C11" s="52" t="s">
        <v>14</v>
      </c>
      <c r="D11" s="52" t="s">
        <v>15</v>
      </c>
      <c r="E11" s="52" t="s">
        <v>99</v>
      </c>
      <c r="F11" s="52" t="s">
        <v>93</v>
      </c>
      <c r="G11" s="53">
        <v>15</v>
      </c>
      <c r="H11" s="54">
        <v>0.83</v>
      </c>
      <c r="I11" s="55">
        <f t="shared" ref="I11:I16" si="0">IF(T$10&gt;0,S$10/T$10*G11*H11,0)</f>
        <v>12.45</v>
      </c>
      <c r="J11" s="56" t="s">
        <v>92</v>
      </c>
      <c r="K11" s="131"/>
      <c r="L11" s="132"/>
      <c r="M11" s="132"/>
      <c r="N11" s="132"/>
      <c r="O11" s="132"/>
      <c r="P11" s="132"/>
      <c r="Q11" s="132"/>
      <c r="R11" s="133"/>
      <c r="S11" s="57">
        <v>15</v>
      </c>
      <c r="T11" s="40"/>
      <c r="U11" s="6"/>
      <c r="V11" s="6"/>
      <c r="AMC11" s="6"/>
      <c r="AMD11" s="6"/>
      <c r="AME11" s="6"/>
      <c r="AMF11" s="6"/>
      <c r="AMG11" s="6"/>
      <c r="AMH11" s="6"/>
    </row>
    <row r="12" spans="1:1022" s="5" customFormat="1" ht="60" customHeight="1" x14ac:dyDescent="0.2">
      <c r="A12" s="58" t="s">
        <v>16</v>
      </c>
      <c r="B12" s="52" t="s">
        <v>17</v>
      </c>
      <c r="C12" s="52" t="s">
        <v>18</v>
      </c>
      <c r="D12" s="52" t="s">
        <v>69</v>
      </c>
      <c r="E12" s="52" t="s">
        <v>100</v>
      </c>
      <c r="F12" s="59" t="s">
        <v>19</v>
      </c>
      <c r="G12" s="53">
        <v>10</v>
      </c>
      <c r="H12" s="54">
        <v>0.83</v>
      </c>
      <c r="I12" s="60">
        <f t="shared" si="0"/>
        <v>8.2999999999999989</v>
      </c>
      <c r="J12" s="56" t="s">
        <v>16</v>
      </c>
      <c r="K12" s="131"/>
      <c r="L12" s="132"/>
      <c r="M12" s="132"/>
      <c r="N12" s="132"/>
      <c r="O12" s="132"/>
      <c r="P12" s="132"/>
      <c r="Q12" s="132"/>
      <c r="R12" s="133"/>
      <c r="S12" s="57">
        <v>10</v>
      </c>
      <c r="T12" s="40"/>
      <c r="U12" s="6"/>
      <c r="V12" s="6"/>
      <c r="AMC12" s="6"/>
      <c r="AMD12" s="6"/>
      <c r="AME12" s="6"/>
      <c r="AMF12" s="6"/>
      <c r="AMG12" s="6"/>
      <c r="AMH12" s="6"/>
    </row>
    <row r="13" spans="1:1022" s="5" customFormat="1" ht="60" customHeight="1" x14ac:dyDescent="0.2">
      <c r="A13" s="58" t="s">
        <v>20</v>
      </c>
      <c r="B13" s="52" t="s">
        <v>73</v>
      </c>
      <c r="C13" s="52" t="s">
        <v>74</v>
      </c>
      <c r="D13" s="52" t="s">
        <v>70</v>
      </c>
      <c r="E13" s="52" t="s">
        <v>71</v>
      </c>
      <c r="F13" s="52" t="s">
        <v>72</v>
      </c>
      <c r="G13" s="53">
        <v>15</v>
      </c>
      <c r="H13" s="54">
        <v>0.83</v>
      </c>
      <c r="I13" s="60">
        <f t="shared" si="0"/>
        <v>12.45</v>
      </c>
      <c r="J13" s="56" t="s">
        <v>20</v>
      </c>
      <c r="K13" s="131"/>
      <c r="L13" s="132"/>
      <c r="M13" s="132"/>
      <c r="N13" s="132"/>
      <c r="O13" s="132"/>
      <c r="P13" s="132"/>
      <c r="Q13" s="132"/>
      <c r="R13" s="133"/>
      <c r="S13" s="57">
        <v>15</v>
      </c>
      <c r="T13" s="40"/>
      <c r="U13" s="6"/>
      <c r="V13" s="6"/>
      <c r="AMC13" s="6"/>
      <c r="AMD13" s="6"/>
      <c r="AME13" s="6"/>
      <c r="AMF13" s="6"/>
      <c r="AMG13" s="6"/>
      <c r="AMH13" s="6"/>
    </row>
    <row r="14" spans="1:1022" s="5" customFormat="1" ht="60" customHeight="1" x14ac:dyDescent="0.2">
      <c r="A14" s="58" t="s">
        <v>21</v>
      </c>
      <c r="B14" s="52" t="s">
        <v>22</v>
      </c>
      <c r="C14" s="52" t="s">
        <v>23</v>
      </c>
      <c r="D14" s="52" t="s">
        <v>24</v>
      </c>
      <c r="E14" s="52" t="s">
        <v>25</v>
      </c>
      <c r="F14" s="59" t="s">
        <v>26</v>
      </c>
      <c r="G14" s="53">
        <v>5</v>
      </c>
      <c r="H14" s="54">
        <v>0.83</v>
      </c>
      <c r="I14" s="60">
        <f t="shared" si="0"/>
        <v>4.1499999999999995</v>
      </c>
      <c r="J14" s="56" t="s">
        <v>21</v>
      </c>
      <c r="K14" s="131"/>
      <c r="L14" s="132"/>
      <c r="M14" s="132"/>
      <c r="N14" s="132"/>
      <c r="O14" s="132"/>
      <c r="P14" s="132"/>
      <c r="Q14" s="132"/>
      <c r="R14" s="133"/>
      <c r="S14" s="57">
        <v>5</v>
      </c>
      <c r="T14" s="40"/>
      <c r="U14" s="6"/>
      <c r="V14" s="6"/>
      <c r="AMC14" s="6"/>
      <c r="AMD14" s="6"/>
      <c r="AME14" s="6"/>
      <c r="AMF14" s="6"/>
      <c r="AMG14" s="6"/>
      <c r="AMH14" s="6"/>
    </row>
    <row r="15" spans="1:1022" s="5" customFormat="1" ht="60" customHeight="1" x14ac:dyDescent="0.2">
      <c r="A15" s="58" t="s">
        <v>27</v>
      </c>
      <c r="B15" s="52" t="s">
        <v>28</v>
      </c>
      <c r="C15" s="52" t="s">
        <v>75</v>
      </c>
      <c r="D15" s="52" t="s">
        <v>29</v>
      </c>
      <c r="E15" s="52" t="s">
        <v>76</v>
      </c>
      <c r="F15" s="59" t="s">
        <v>77</v>
      </c>
      <c r="G15" s="53">
        <v>5</v>
      </c>
      <c r="H15" s="54">
        <v>0.83</v>
      </c>
      <c r="I15" s="60">
        <f t="shared" si="0"/>
        <v>4.1499999999999995</v>
      </c>
      <c r="J15" s="56" t="s">
        <v>27</v>
      </c>
      <c r="K15" s="131"/>
      <c r="L15" s="132"/>
      <c r="M15" s="132"/>
      <c r="N15" s="132"/>
      <c r="O15" s="132"/>
      <c r="P15" s="132"/>
      <c r="Q15" s="132"/>
      <c r="R15" s="133"/>
      <c r="S15" s="57">
        <v>5</v>
      </c>
      <c r="T15" s="40"/>
      <c r="U15" s="6"/>
      <c r="V15" s="6"/>
      <c r="AMC15" s="6"/>
      <c r="AMD15" s="6"/>
      <c r="AME15" s="6"/>
      <c r="AMF15" s="6"/>
      <c r="AMG15" s="6"/>
      <c r="AMH15" s="6"/>
    </row>
    <row r="16" spans="1:1022" s="5" customFormat="1" ht="60" customHeight="1" thickBot="1" x14ac:dyDescent="0.25">
      <c r="A16" s="61" t="s">
        <v>30</v>
      </c>
      <c r="B16" s="62" t="s">
        <v>31</v>
      </c>
      <c r="C16" s="62" t="s">
        <v>32</v>
      </c>
      <c r="D16" s="62" t="s">
        <v>33</v>
      </c>
      <c r="E16" s="62" t="s">
        <v>34</v>
      </c>
      <c r="F16" s="63" t="s">
        <v>94</v>
      </c>
      <c r="G16" s="53">
        <v>5</v>
      </c>
      <c r="H16" s="64">
        <v>0.83</v>
      </c>
      <c r="I16" s="55">
        <f t="shared" si="0"/>
        <v>4.1499999999999995</v>
      </c>
      <c r="J16" s="56" t="s">
        <v>30</v>
      </c>
      <c r="K16" s="131"/>
      <c r="L16" s="132"/>
      <c r="M16" s="132"/>
      <c r="N16" s="132"/>
      <c r="O16" s="132"/>
      <c r="P16" s="132"/>
      <c r="Q16" s="132"/>
      <c r="R16" s="133"/>
      <c r="S16" s="57">
        <v>5</v>
      </c>
      <c r="T16" s="40"/>
      <c r="U16" s="6"/>
      <c r="V16" s="6"/>
      <c r="AMC16" s="6"/>
      <c r="AMD16" s="6"/>
      <c r="AME16" s="6"/>
      <c r="AMF16" s="6"/>
      <c r="AMG16" s="6"/>
      <c r="AMH16" s="6"/>
    </row>
    <row r="17" spans="1:1022" s="50" customFormat="1" ht="17.5" customHeight="1" x14ac:dyDescent="0.25">
      <c r="A17" s="65" t="s">
        <v>10</v>
      </c>
      <c r="B17" s="66" t="s">
        <v>35</v>
      </c>
      <c r="C17" s="67"/>
      <c r="D17" s="67"/>
      <c r="E17" s="165" t="s">
        <v>36</v>
      </c>
      <c r="F17" s="165"/>
      <c r="G17" s="44"/>
      <c r="H17" s="68"/>
      <c r="I17" s="69"/>
      <c r="J17" s="70" t="s">
        <v>10</v>
      </c>
      <c r="K17" s="187" t="s">
        <v>59</v>
      </c>
      <c r="L17" s="188"/>
      <c r="M17" s="188"/>
      <c r="N17" s="188"/>
      <c r="O17" s="188"/>
      <c r="P17" s="188"/>
      <c r="Q17" s="188"/>
      <c r="R17" s="189"/>
      <c r="S17" s="48">
        <f>SUM(S18:S22)</f>
        <v>45</v>
      </c>
      <c r="T17" s="49">
        <f>G18+G19+G20+G21+G22</f>
        <v>45</v>
      </c>
      <c r="U17" s="71"/>
      <c r="V17" s="71"/>
      <c r="AMC17" s="17"/>
      <c r="AMD17" s="17"/>
      <c r="AME17" s="17"/>
      <c r="AMF17" s="17"/>
      <c r="AMG17" s="17"/>
      <c r="AMH17" s="17"/>
    </row>
    <row r="18" spans="1:1022" s="5" customFormat="1" ht="60" customHeight="1" x14ac:dyDescent="0.2">
      <c r="A18" s="58" t="s">
        <v>37</v>
      </c>
      <c r="B18" s="52" t="s">
        <v>38</v>
      </c>
      <c r="C18" s="52" t="s">
        <v>39</v>
      </c>
      <c r="D18" s="52" t="s">
        <v>40</v>
      </c>
      <c r="E18" s="52" t="s">
        <v>41</v>
      </c>
      <c r="F18" s="52" t="s">
        <v>42</v>
      </c>
      <c r="G18" s="53">
        <v>5</v>
      </c>
      <c r="H18" s="72">
        <v>0.83</v>
      </c>
      <c r="I18" s="60">
        <f>IF(T$17&gt;0,S$17/T$17*G18*H18,0)</f>
        <v>4.1499999999999995</v>
      </c>
      <c r="J18" s="56" t="s">
        <v>37</v>
      </c>
      <c r="K18" s="131"/>
      <c r="L18" s="132"/>
      <c r="M18" s="132"/>
      <c r="N18" s="132"/>
      <c r="O18" s="132"/>
      <c r="P18" s="132"/>
      <c r="Q18" s="132"/>
      <c r="R18" s="133"/>
      <c r="S18" s="57">
        <v>5</v>
      </c>
      <c r="T18" s="40"/>
      <c r="U18" s="6"/>
      <c r="V18" s="6"/>
      <c r="AMC18" s="6"/>
      <c r="AMD18" s="6"/>
      <c r="AME18" s="6"/>
      <c r="AMF18" s="6"/>
      <c r="AMG18" s="6"/>
      <c r="AMH18" s="6"/>
    </row>
    <row r="19" spans="1:1022" s="5" customFormat="1" ht="60" customHeight="1" x14ac:dyDescent="0.2">
      <c r="A19" s="73" t="s">
        <v>43</v>
      </c>
      <c r="B19" s="62" t="s">
        <v>44</v>
      </c>
      <c r="C19" s="62" t="s">
        <v>45</v>
      </c>
      <c r="D19" s="62" t="s">
        <v>46</v>
      </c>
      <c r="E19" s="62" t="s">
        <v>86</v>
      </c>
      <c r="F19" s="62" t="s">
        <v>87</v>
      </c>
      <c r="G19" s="53">
        <v>10</v>
      </c>
      <c r="H19" s="72">
        <v>0.83</v>
      </c>
      <c r="I19" s="60">
        <f>IF(T$17&gt;0,S$17/T$17*G19*H19,0)</f>
        <v>8.2999999999999989</v>
      </c>
      <c r="J19" s="56" t="s">
        <v>43</v>
      </c>
      <c r="K19" s="131"/>
      <c r="L19" s="132"/>
      <c r="M19" s="132"/>
      <c r="N19" s="132"/>
      <c r="O19" s="132"/>
      <c r="P19" s="132"/>
      <c r="Q19" s="132"/>
      <c r="R19" s="133"/>
      <c r="S19" s="57">
        <v>10</v>
      </c>
      <c r="T19" s="40"/>
      <c r="U19" s="6"/>
      <c r="V19" s="6"/>
      <c r="AMC19" s="6"/>
      <c r="AMD19" s="6"/>
      <c r="AME19" s="6"/>
      <c r="AMF19" s="6"/>
      <c r="AMG19" s="6"/>
      <c r="AMH19" s="6"/>
    </row>
    <row r="20" spans="1:1022" s="5" customFormat="1" ht="72" customHeight="1" x14ac:dyDescent="0.2">
      <c r="A20" s="58" t="s">
        <v>47</v>
      </c>
      <c r="B20" s="74" t="s">
        <v>48</v>
      </c>
      <c r="C20" s="52" t="s">
        <v>96</v>
      </c>
      <c r="D20" s="52" t="s">
        <v>97</v>
      </c>
      <c r="E20" s="52" t="s">
        <v>98</v>
      </c>
      <c r="F20" s="52" t="s">
        <v>95</v>
      </c>
      <c r="G20" s="53">
        <v>10</v>
      </c>
      <c r="H20" s="72">
        <v>0.83</v>
      </c>
      <c r="I20" s="60">
        <f>IF(T$17&gt;0,S$17/T$17*G20*H20,0)</f>
        <v>8.2999999999999989</v>
      </c>
      <c r="J20" s="56" t="s">
        <v>47</v>
      </c>
      <c r="K20" s="131"/>
      <c r="L20" s="132"/>
      <c r="M20" s="132"/>
      <c r="N20" s="132"/>
      <c r="O20" s="132"/>
      <c r="P20" s="132"/>
      <c r="Q20" s="132"/>
      <c r="R20" s="133"/>
      <c r="S20" s="57">
        <v>10</v>
      </c>
      <c r="T20" s="40"/>
      <c r="U20" s="6"/>
      <c r="V20" s="6"/>
      <c r="AMC20" s="6"/>
      <c r="AMD20" s="6"/>
      <c r="AME20" s="6"/>
      <c r="AMF20" s="6"/>
      <c r="AMG20" s="6"/>
      <c r="AMH20" s="6"/>
    </row>
    <row r="21" spans="1:1022" s="5" customFormat="1" ht="60" customHeight="1" thickBot="1" x14ac:dyDescent="0.25">
      <c r="A21" s="58" t="s">
        <v>88</v>
      </c>
      <c r="B21" s="75" t="s">
        <v>49</v>
      </c>
      <c r="C21" s="75" t="s">
        <v>91</v>
      </c>
      <c r="D21" s="75" t="s">
        <v>90</v>
      </c>
      <c r="E21" s="75" t="s">
        <v>89</v>
      </c>
      <c r="F21" s="75" t="s">
        <v>79</v>
      </c>
      <c r="G21" s="76">
        <v>10</v>
      </c>
      <c r="H21" s="77">
        <v>0.83</v>
      </c>
      <c r="I21" s="78">
        <f>IF(T$17&gt;0,S$17/T$17*G21*H21,0)</f>
        <v>8.2999999999999989</v>
      </c>
      <c r="J21" s="56" t="s">
        <v>88</v>
      </c>
      <c r="K21" s="131"/>
      <c r="L21" s="132"/>
      <c r="M21" s="132"/>
      <c r="N21" s="132"/>
      <c r="O21" s="132"/>
      <c r="P21" s="132"/>
      <c r="Q21" s="132"/>
      <c r="R21" s="133"/>
      <c r="S21" s="57">
        <v>10</v>
      </c>
      <c r="T21" s="40"/>
      <c r="U21" s="6"/>
      <c r="V21" s="6"/>
      <c r="AMC21" s="6"/>
      <c r="AMD21" s="6"/>
      <c r="AME21" s="6"/>
      <c r="AMF21" s="6"/>
      <c r="AMG21" s="6"/>
      <c r="AMH21" s="6"/>
    </row>
    <row r="22" spans="1:1022" s="5" customFormat="1" ht="60" customHeight="1" thickBot="1" x14ac:dyDescent="0.25">
      <c r="A22" s="79" t="s">
        <v>50</v>
      </c>
      <c r="B22" s="80" t="s">
        <v>101</v>
      </c>
      <c r="C22" s="81" t="s">
        <v>102</v>
      </c>
      <c r="D22" s="81" t="s">
        <v>51</v>
      </c>
      <c r="E22" s="81" t="s">
        <v>52</v>
      </c>
      <c r="F22" s="82" t="s">
        <v>53</v>
      </c>
      <c r="G22" s="83">
        <v>10</v>
      </c>
      <c r="H22" s="84">
        <v>0.83</v>
      </c>
      <c r="I22" s="85">
        <f>IF(T$17&gt;0,S$17/T$17*G22*H22,0)</f>
        <v>8.2999999999999989</v>
      </c>
      <c r="J22" s="56" t="s">
        <v>50</v>
      </c>
      <c r="K22" s="185"/>
      <c r="L22" s="185"/>
      <c r="M22" s="185"/>
      <c r="N22" s="185"/>
      <c r="O22" s="185"/>
      <c r="P22" s="185"/>
      <c r="Q22" s="185"/>
      <c r="R22" s="186"/>
      <c r="S22" s="57">
        <v>10</v>
      </c>
      <c r="T22" s="40"/>
      <c r="U22" s="6"/>
      <c r="V22" s="6"/>
      <c r="AMC22" s="6"/>
      <c r="AMD22" s="6"/>
      <c r="AME22" s="6"/>
      <c r="AMF22" s="6"/>
      <c r="AMG22" s="6"/>
      <c r="AMH22" s="6"/>
    </row>
    <row r="23" spans="1:1022" s="5" customFormat="1" ht="21" customHeight="1" x14ac:dyDescent="0.2">
      <c r="A23" s="86"/>
      <c r="B23" s="143" t="s">
        <v>83</v>
      </c>
      <c r="C23" s="143"/>
      <c r="D23" s="143"/>
      <c r="E23" s="143"/>
      <c r="F23" s="87"/>
      <c r="G23" s="88"/>
      <c r="H23" s="89"/>
      <c r="I23" s="90">
        <f>ROUND(I11+I13+I12+I14+I15+I16+I18+I19+I20+I21+I22,0)</f>
        <v>83</v>
      </c>
      <c r="J23" s="91" t="s">
        <v>68</v>
      </c>
      <c r="K23" s="156"/>
      <c r="L23" s="156"/>
      <c r="M23" s="156"/>
      <c r="N23" s="156"/>
      <c r="O23" s="156"/>
      <c r="P23" s="156"/>
      <c r="Q23" s="156"/>
      <c r="R23" s="157"/>
      <c r="S23" s="92"/>
      <c r="T23" s="40"/>
      <c r="V23" s="6"/>
      <c r="AMC23" s="6"/>
      <c r="AMD23" s="6"/>
      <c r="AME23" s="6"/>
      <c r="AMF23" s="6"/>
      <c r="AMG23" s="6"/>
      <c r="AMH23" s="6"/>
    </row>
    <row r="24" spans="1:1022" s="5" customFormat="1" ht="27" customHeight="1" x14ac:dyDescent="0.2">
      <c r="A24" s="19"/>
      <c r="B24" s="144" t="s">
        <v>84</v>
      </c>
      <c r="C24" s="144"/>
      <c r="D24" s="144"/>
      <c r="E24" s="144"/>
      <c r="F24" s="144"/>
      <c r="G24" s="145" t="s">
        <v>54</v>
      </c>
      <c r="H24" s="146"/>
      <c r="I24" s="93">
        <f>IF(S24&lt;=5,S24,5)</f>
        <v>2</v>
      </c>
      <c r="J24" s="94"/>
      <c r="K24" s="156"/>
      <c r="L24" s="156"/>
      <c r="M24" s="156"/>
      <c r="N24" s="156"/>
      <c r="O24" s="156"/>
      <c r="P24" s="156"/>
      <c r="Q24" s="156"/>
      <c r="R24" s="157"/>
      <c r="S24" s="95">
        <f>(1+ROUND((100-I23)*3/50,1))</f>
        <v>2</v>
      </c>
      <c r="T24" s="40"/>
      <c r="U24" s="6"/>
      <c r="V24" s="6"/>
      <c r="AMC24" s="6"/>
      <c r="AMD24" s="6"/>
      <c r="AME24" s="6"/>
      <c r="AMF24" s="6"/>
      <c r="AMG24" s="6"/>
      <c r="AMH24" s="6"/>
    </row>
    <row r="25" spans="1:1022" s="5" customFormat="1" ht="24" customHeight="1" thickBot="1" x14ac:dyDescent="0.3">
      <c r="A25" s="19"/>
      <c r="B25" s="147" t="s">
        <v>85</v>
      </c>
      <c r="C25" s="148"/>
      <c r="D25" s="148"/>
      <c r="E25" s="148"/>
      <c r="F25" s="148"/>
      <c r="G25" s="148"/>
      <c r="H25" s="148"/>
      <c r="I25" s="96">
        <f>I24</f>
        <v>2</v>
      </c>
      <c r="J25" s="94"/>
      <c r="K25" s="156"/>
      <c r="L25" s="156"/>
      <c r="M25" s="156"/>
      <c r="N25" s="156"/>
      <c r="O25" s="156"/>
      <c r="P25" s="156"/>
      <c r="Q25" s="156"/>
      <c r="R25" s="157"/>
      <c r="S25" s="97"/>
      <c r="T25" s="40"/>
      <c r="U25" s="6"/>
      <c r="V25" s="6"/>
      <c r="AMC25" s="6"/>
      <c r="AMD25" s="6"/>
      <c r="AME25" s="6"/>
      <c r="AMF25" s="6"/>
      <c r="AMG25" s="6"/>
      <c r="AMH25" s="6"/>
    </row>
    <row r="26" spans="1:1022" s="5" customFormat="1" ht="29" customHeight="1" x14ac:dyDescent="0.2">
      <c r="A26" s="19"/>
      <c r="B26" s="149" t="s">
        <v>78</v>
      </c>
      <c r="C26" s="150"/>
      <c r="D26" s="150"/>
      <c r="E26" s="150"/>
      <c r="F26" s="150"/>
      <c r="G26" s="150"/>
      <c r="H26" s="150"/>
      <c r="I26" s="151"/>
      <c r="J26" s="94"/>
      <c r="K26" s="156"/>
      <c r="L26" s="156"/>
      <c r="M26" s="156"/>
      <c r="N26" s="156"/>
      <c r="O26" s="156"/>
      <c r="P26" s="156"/>
      <c r="Q26" s="156"/>
      <c r="R26" s="157"/>
      <c r="S26" s="95"/>
      <c r="T26" s="98"/>
      <c r="U26" s="6"/>
      <c r="V26" s="6"/>
      <c r="AMC26" s="6"/>
      <c r="AMD26" s="6"/>
      <c r="AME26" s="6"/>
      <c r="AMF26" s="6"/>
      <c r="AMG26" s="6"/>
      <c r="AMH26" s="6"/>
    </row>
    <row r="27" spans="1:1022" s="5" customFormat="1" ht="24" customHeight="1" thickBot="1" x14ac:dyDescent="0.25">
      <c r="A27" s="99"/>
      <c r="B27" s="99" t="s">
        <v>67</v>
      </c>
      <c r="C27" s="100"/>
      <c r="D27" s="100"/>
      <c r="E27" s="100"/>
      <c r="F27" s="100"/>
      <c r="G27" s="100"/>
      <c r="H27" s="100"/>
      <c r="I27" s="101"/>
      <c r="J27" s="102"/>
      <c r="K27" s="158"/>
      <c r="L27" s="158"/>
      <c r="M27" s="158"/>
      <c r="N27" s="158"/>
      <c r="O27" s="158"/>
      <c r="P27" s="158"/>
      <c r="Q27" s="158"/>
      <c r="R27" s="159"/>
      <c r="S27" s="39"/>
      <c r="T27" s="98"/>
      <c r="AMC27" s="6"/>
      <c r="AMD27" s="6"/>
      <c r="AME27" s="6"/>
      <c r="AMF27" s="6"/>
      <c r="AMG27" s="6"/>
      <c r="AMH27" s="6"/>
    </row>
    <row r="28" spans="1:1022" s="5" customFormat="1" ht="30" customHeight="1" x14ac:dyDescent="0.3">
      <c r="A28" s="103" t="s">
        <v>81</v>
      </c>
      <c r="B28" s="103"/>
      <c r="C28" s="103"/>
      <c r="D28" s="103"/>
      <c r="E28" s="103"/>
      <c r="F28" s="103"/>
      <c r="G28" s="103"/>
      <c r="H28" s="103"/>
      <c r="I28" s="103"/>
      <c r="S28" s="104"/>
      <c r="T28" s="105"/>
      <c r="AMC28" s="6"/>
      <c r="AMD28" s="6"/>
      <c r="AME28" s="6"/>
      <c r="AMF28" s="6"/>
      <c r="AMG28" s="6"/>
      <c r="AMH28" s="6"/>
    </row>
    <row r="29" spans="1:1022" s="5" customFormat="1" x14ac:dyDescent="0.2">
      <c r="S29" s="20"/>
      <c r="T29" s="106"/>
      <c r="AMC29" s="6"/>
      <c r="AMD29" s="6"/>
      <c r="AME29" s="6"/>
      <c r="AMF29" s="6"/>
      <c r="AMG29" s="6"/>
      <c r="AMH29" s="6"/>
    </row>
    <row r="30" spans="1:1022" s="5" customFormat="1" ht="35" customHeight="1" x14ac:dyDescent="0.2">
      <c r="A30" s="107"/>
      <c r="B30" s="129" t="s">
        <v>80</v>
      </c>
      <c r="C30" s="129"/>
      <c r="D30" s="129"/>
      <c r="E30" s="129"/>
      <c r="F30" s="129"/>
      <c r="G30" s="129"/>
      <c r="H30" s="129"/>
      <c r="I30" s="129"/>
      <c r="S30" s="20"/>
      <c r="T30" s="106"/>
      <c r="AMC30" s="6"/>
      <c r="AMD30" s="6"/>
      <c r="AME30" s="6"/>
      <c r="AMF30" s="6"/>
      <c r="AMG30" s="6"/>
      <c r="AMH30" s="6"/>
    </row>
    <row r="31" spans="1:1022" s="5" customFormat="1" ht="22" customHeight="1" x14ac:dyDescent="0.2">
      <c r="A31" s="108"/>
      <c r="B31" s="109" t="s">
        <v>55</v>
      </c>
      <c r="C31" s="110"/>
      <c r="D31" s="110"/>
      <c r="E31" s="110"/>
      <c r="F31" s="110"/>
      <c r="G31" s="110"/>
      <c r="H31" s="110"/>
      <c r="I31" s="111"/>
      <c r="S31" s="20"/>
      <c r="T31" s="106"/>
      <c r="AMC31" s="6"/>
      <c r="AMD31" s="6"/>
      <c r="AME31" s="6"/>
      <c r="AMF31" s="6"/>
      <c r="AMG31" s="6"/>
      <c r="AMH31" s="6"/>
    </row>
    <row r="32" spans="1:1022" s="5" customFormat="1" ht="16.25" customHeight="1" x14ac:dyDescent="0.2">
      <c r="A32" s="112"/>
      <c r="B32" s="113" t="s">
        <v>82</v>
      </c>
      <c r="C32" s="114"/>
      <c r="D32" s="115"/>
      <c r="E32" s="115"/>
      <c r="F32" s="115"/>
      <c r="G32" s="115"/>
      <c r="H32" s="115"/>
      <c r="I32" s="116"/>
      <c r="S32" s="20"/>
      <c r="T32" s="106"/>
      <c r="AMC32" s="6"/>
      <c r="AMD32" s="6"/>
      <c r="AME32" s="6"/>
      <c r="AMF32" s="6"/>
      <c r="AMG32" s="6"/>
      <c r="AMH32" s="6"/>
    </row>
    <row r="33" spans="1:1022" s="5" customFormat="1" ht="16.25" customHeight="1" x14ac:dyDescent="0.2">
      <c r="A33" s="117"/>
      <c r="B33" s="113" t="s">
        <v>56</v>
      </c>
      <c r="C33" s="118"/>
      <c r="D33" s="119"/>
      <c r="E33" s="119"/>
      <c r="F33" s="119"/>
      <c r="G33" s="120"/>
      <c r="H33" s="120"/>
      <c r="I33" s="121"/>
      <c r="S33" s="20"/>
      <c r="T33" s="4"/>
      <c r="AMC33" s="6"/>
      <c r="AMD33" s="6"/>
      <c r="AME33" s="6"/>
      <c r="AMF33" s="6"/>
      <c r="AMG33" s="6"/>
      <c r="AMH33" s="6"/>
    </row>
    <row r="34" spans="1:1022" s="17" customFormat="1" ht="16.25" customHeight="1" x14ac:dyDescent="0.2">
      <c r="A34" s="122"/>
      <c r="B34" s="113" t="s">
        <v>57</v>
      </c>
      <c r="C34" s="123"/>
      <c r="D34" s="110"/>
      <c r="E34" s="110"/>
      <c r="F34" s="110"/>
      <c r="G34" s="110"/>
      <c r="H34" s="110"/>
      <c r="I34" s="124"/>
      <c r="S34" s="15"/>
      <c r="T34" s="15"/>
    </row>
    <row r="35" spans="1:1022" s="17" customFormat="1" ht="16" x14ac:dyDescent="0.2">
      <c r="A35" s="125"/>
      <c r="B35" s="113" t="s">
        <v>58</v>
      </c>
      <c r="C35" s="123"/>
      <c r="D35" s="110"/>
      <c r="E35" s="110"/>
      <c r="F35" s="110"/>
      <c r="G35" s="110"/>
      <c r="H35" s="126"/>
      <c r="I35" s="127"/>
      <c r="S35" s="15"/>
      <c r="T35" s="15"/>
    </row>
    <row r="36" spans="1:1022" ht="56.5" customHeight="1" x14ac:dyDescent="0.2">
      <c r="E36" s="4"/>
    </row>
    <row r="37" spans="1:1022" ht="71" customHeight="1" x14ac:dyDescent="0.2"/>
    <row r="38" spans="1:1022" ht="71" customHeight="1" x14ac:dyDescent="0.2"/>
    <row r="39" spans="1:1022" ht="71" customHeight="1" x14ac:dyDescent="0.2"/>
    <row r="40" spans="1:1022" ht="71" customHeight="1" x14ac:dyDescent="0.2"/>
    <row r="41" spans="1:1022" ht="71" customHeight="1" x14ac:dyDescent="0.2"/>
    <row r="42" spans="1:1022" s="71" customFormat="1" ht="17.5" customHeight="1" x14ac:dyDescent="0.25">
      <c r="S42" s="128"/>
      <c r="T42" s="128"/>
    </row>
    <row r="43" spans="1:1022" ht="71" customHeight="1" x14ac:dyDescent="0.2"/>
    <row r="44" spans="1:1022" ht="71" customHeight="1" x14ac:dyDescent="0.2"/>
    <row r="45" spans="1:1022" ht="71" customHeight="1" x14ac:dyDescent="0.2"/>
    <row r="46" spans="1:1022" ht="71" customHeight="1" x14ac:dyDescent="0.2"/>
    <row r="47" spans="1:1022" ht="71" customHeight="1" x14ac:dyDescent="0.2"/>
    <row r="48" spans="1:1022" ht="24" customHeight="1" x14ac:dyDescent="0.2"/>
  </sheetData>
  <sheetProtection sheet="1" objects="1" scenarios="1"/>
  <mergeCells count="41">
    <mergeCell ref="K22:R22"/>
    <mergeCell ref="K16:R16"/>
    <mergeCell ref="K17:R17"/>
    <mergeCell ref="K12:R12"/>
    <mergeCell ref="K13:R13"/>
    <mergeCell ref="K14:R14"/>
    <mergeCell ref="K15:R15"/>
    <mergeCell ref="K21:R21"/>
    <mergeCell ref="J1:R1"/>
    <mergeCell ref="G4:I4"/>
    <mergeCell ref="K4:O4"/>
    <mergeCell ref="P4:R4"/>
    <mergeCell ref="K5:R5"/>
    <mergeCell ref="K3:O3"/>
    <mergeCell ref="P3:R3"/>
    <mergeCell ref="A1:D1"/>
    <mergeCell ref="B3:F3"/>
    <mergeCell ref="G3:I3"/>
    <mergeCell ref="B4:F4"/>
    <mergeCell ref="B5:I5"/>
    <mergeCell ref="A6:A7"/>
    <mergeCell ref="J6:J7"/>
    <mergeCell ref="C8:I8"/>
    <mergeCell ref="E10:F10"/>
    <mergeCell ref="E17:F17"/>
    <mergeCell ref="B30:I30"/>
    <mergeCell ref="K2:O2"/>
    <mergeCell ref="K20:R20"/>
    <mergeCell ref="K10:R10"/>
    <mergeCell ref="J9:O9"/>
    <mergeCell ref="B6:I7"/>
    <mergeCell ref="B23:E23"/>
    <mergeCell ref="B24:F24"/>
    <mergeCell ref="G24:H24"/>
    <mergeCell ref="K18:R18"/>
    <mergeCell ref="K19:R19"/>
    <mergeCell ref="B25:H25"/>
    <mergeCell ref="B26:I26"/>
    <mergeCell ref="K6:R7"/>
    <mergeCell ref="K23:R27"/>
    <mergeCell ref="K11:R11"/>
  </mergeCells>
  <conditionalFormatting sqref="E10:F10">
    <cfRule type="expression" dxfId="7" priority="6">
      <formula>($G$11+$G$13+$G$12+$G$14+$G$15+$G$16)&lt;=0</formula>
    </cfRule>
  </conditionalFormatting>
  <conditionalFormatting sqref="E17:F17">
    <cfRule type="expression" dxfId="6" priority="2">
      <formula>(G18+G19+G20+G21+G22)&lt;=0</formula>
    </cfRule>
  </conditionalFormatting>
  <conditionalFormatting sqref="G11 G13">
    <cfRule type="cellIs" dxfId="5" priority="7" operator="notEqual">
      <formula>15</formula>
    </cfRule>
  </conditionalFormatting>
  <conditionalFormatting sqref="G12 G19:G22">
    <cfRule type="cellIs" dxfId="4" priority="8" operator="notEqual">
      <formula>10</formula>
    </cfRule>
  </conditionalFormatting>
  <conditionalFormatting sqref="G14:G16 G18">
    <cfRule type="cellIs" dxfId="3" priority="9" operator="notEqual">
      <formula>5</formula>
    </cfRule>
  </conditionalFormatting>
  <conditionalFormatting sqref="H11:H16 H18:H22">
    <cfRule type="cellIs" dxfId="2" priority="5" operator="notBetween">
      <formula>0</formula>
      <formula>1</formula>
    </cfRule>
  </conditionalFormatting>
  <conditionalFormatting sqref="I24">
    <cfRule type="cellIs" dxfId="1" priority="4" operator="greaterThanOrEqual">
      <formula>4.05</formula>
    </cfRule>
  </conditionalFormatting>
  <conditionalFormatting sqref="S25">
    <cfRule type="cellIs" dxfId="0" priority="3" operator="greaterThan">
      <formula>4</formula>
    </cfRule>
  </conditionalFormatting>
  <pageMargins left="0.23622047244094491" right="0.11811023622047245" top="0.19685039370078741" bottom="0.19685039370078741" header="0" footer="0"/>
  <pageSetup paperSize="9" scale="75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9" r:id="rId4" name="Option Button 25">
              <controlPr defaultSize="0" autoFill="0" autoLine="0" autoPict="0" altText="Optionsfeld">
                <anchor moveWithCells="1">
                  <from>
                    <xdr:col>0</xdr:col>
                    <xdr:colOff>609600</xdr:colOff>
                    <xdr:row>0</xdr:row>
                    <xdr:rowOff>431800</xdr:rowOff>
                  </from>
                  <to>
                    <xdr:col>2</xdr:col>
                    <xdr:colOff>50800</xdr:colOff>
                    <xdr:row>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Option Button 27">
              <controlPr defaultSize="0" autoFill="0" autoLine="0" autoPict="0" altText="Optionsfeld">
                <anchor moveWithCells="1">
                  <from>
                    <xdr:col>2</xdr:col>
                    <xdr:colOff>177800</xdr:colOff>
                    <xdr:row>0</xdr:row>
                    <xdr:rowOff>431800</xdr:rowOff>
                  </from>
                  <to>
                    <xdr:col>3</xdr:col>
                    <xdr:colOff>800100</xdr:colOff>
                    <xdr:row>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6" name="Option Button 29">
              <controlPr defaultSize="0" autoFill="0" autoLine="0" autoPict="0" altText="Optionsfeld">
                <anchor moveWithCells="1">
                  <from>
                    <xdr:col>3</xdr:col>
                    <xdr:colOff>927100</xdr:colOff>
                    <xdr:row>0</xdr:row>
                    <xdr:rowOff>431800</xdr:rowOff>
                  </from>
                  <to>
                    <xdr:col>5</xdr:col>
                    <xdr:colOff>317500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Bewertung</vt:lpstr>
      <vt:lpstr>Bewertung!Druckbereich</vt:lpstr>
      <vt:lpstr>Bewertung!Print_Area_0_0</vt:lpstr>
    </vt:vector>
  </TitlesOfParts>
  <Company>Baden-Wüttemberg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Frech/Tesmer/Müller/Ehrlich</dc:creator>
  <dc:description>im Auftrag des Fachausschusses Technik der Berufsakademie Baden-Württemberg_x005f_x000d_
Stand Mai2004</dc:description>
  <cp:lastModifiedBy>Zoltan Zomotor</cp:lastModifiedBy>
  <cp:revision>5</cp:revision>
  <cp:lastPrinted>2023-05-03T21:28:24Z</cp:lastPrinted>
  <dcterms:created xsi:type="dcterms:W3CDTF">2002-07-25T19:39:34Z</dcterms:created>
  <dcterms:modified xsi:type="dcterms:W3CDTF">2024-06-05T09:55:08Z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_dlc_DocId">
    <vt:lpwstr>DHBWFKT-18-29</vt:lpwstr>
  </property>
  <property fmtid="{D5CDD505-2E9C-101B-9397-08002B2CF9AE}" pid="4" name="_dlc_DocIdItemGuid">
    <vt:lpwstr>2f1ca797-ab57-454f-bc53-0655b716c4d0</vt:lpwstr>
  </property>
  <property fmtid="{D5CDD505-2E9C-101B-9397-08002B2CF9AE}" pid="5" name="_dlc_DocIdUrl">
    <vt:lpwstr>https://portal.dhbw.de/ws/fkt/_layouts/DocIdRedir.aspx?ID=DHBWFKT-18-29, DHBWFKT-18-29</vt:lpwstr>
  </property>
</Properties>
</file>