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IO" sheetId="2" r:id="rId1"/>
    <sheet name="BOM" sheetId="1" r:id="rId2"/>
    <sheet name="SparkFun Order" sheetId="3" r:id="rId3"/>
    <sheet name="Digi Key Order" sheetId="4" r:id="rId4"/>
  </sheets>
  <definedNames>
    <definedName name="_xlnm._FilterDatabase" localSheetId="1" hidden="1">BOM!$A$1:$J$10</definedName>
  </definedNames>
  <calcPr calcId="145621"/>
</workbook>
</file>

<file path=xl/calcChain.xml><?xml version="1.0" encoding="utf-8"?>
<calcChain xmlns="http://schemas.openxmlformats.org/spreadsheetml/2006/main">
  <c r="F8" i="4" l="1"/>
  <c r="H8" i="4" s="1"/>
  <c r="J8" i="4" s="1"/>
  <c r="F7" i="4"/>
  <c r="H7" i="4" s="1"/>
  <c r="J7" i="4" s="1"/>
  <c r="F6" i="4"/>
  <c r="H6" i="4" s="1"/>
  <c r="J6" i="4" s="1"/>
  <c r="F5" i="4"/>
  <c r="H5" i="4" s="1"/>
  <c r="J5" i="4" s="1"/>
  <c r="F4" i="4"/>
  <c r="H4" i="4" s="1"/>
  <c r="J4" i="4" s="1"/>
  <c r="F3" i="4"/>
  <c r="H3" i="4" s="1"/>
  <c r="J3" i="4" s="1"/>
  <c r="F2" i="4"/>
  <c r="H2" i="4" s="1"/>
  <c r="J2" i="4" s="1"/>
  <c r="H12" i="1" l="1"/>
  <c r="J12" i="1" s="1"/>
  <c r="F17" i="1"/>
  <c r="H17" i="1" s="1"/>
  <c r="J17" i="1" s="1"/>
  <c r="H16" i="1"/>
  <c r="J16" i="1" s="1"/>
  <c r="H15" i="1"/>
  <c r="J15" i="1" s="1"/>
  <c r="F14" i="1"/>
  <c r="H14" i="1" s="1"/>
  <c r="J14" i="1" s="1"/>
  <c r="F11" i="1"/>
  <c r="H11" i="1"/>
  <c r="J11" i="1" s="1"/>
  <c r="H13" i="1"/>
  <c r="J13" i="1" s="1"/>
  <c r="J3" i="1"/>
  <c r="J6" i="1"/>
  <c r="H3" i="1"/>
  <c r="H4" i="1"/>
  <c r="J4" i="1" s="1"/>
  <c r="H6" i="1"/>
  <c r="H10" i="1"/>
  <c r="J10" i="1" s="1"/>
  <c r="H2" i="1"/>
  <c r="J2" i="1" s="1"/>
  <c r="O3" i="3" l="1"/>
  <c r="O4" i="3"/>
  <c r="O6" i="3"/>
  <c r="O2" i="3"/>
  <c r="N23" i="3"/>
  <c r="O19" i="3"/>
  <c r="O16" i="3"/>
  <c r="J19" i="3"/>
  <c r="N19" i="3" s="1"/>
  <c r="N15" i="3" l="1"/>
  <c r="J15" i="3"/>
  <c r="J16" i="3"/>
  <c r="N2" i="3" l="1"/>
  <c r="J3" i="3"/>
  <c r="N3" i="3" s="1"/>
  <c r="J4" i="3"/>
  <c r="N4" i="3" s="1"/>
  <c r="J6" i="3"/>
  <c r="N6" i="3" s="1"/>
  <c r="J8" i="3"/>
  <c r="J2" i="3"/>
  <c r="F8" i="3"/>
  <c r="H8" i="3" s="1"/>
  <c r="F18" i="3"/>
  <c r="H18" i="3" s="1"/>
  <c r="J18" i="3" s="1"/>
  <c r="N18" i="3" s="1"/>
  <c r="F6" i="3"/>
  <c r="H6" i="3" s="1"/>
  <c r="F15" i="3"/>
  <c r="H15" i="3" s="1"/>
  <c r="N16" i="3" s="1"/>
  <c r="F4" i="3"/>
  <c r="H4" i="3" s="1"/>
  <c r="F3" i="3"/>
  <c r="H3" i="3" s="1"/>
  <c r="F2" i="3"/>
  <c r="H2" i="3" s="1"/>
  <c r="F9" i="1"/>
  <c r="H9" i="1" s="1"/>
  <c r="J9" i="1" s="1"/>
  <c r="F5" i="1"/>
  <c r="H5" i="1" s="1"/>
  <c r="J5" i="1" s="1"/>
  <c r="F7" i="1"/>
  <c r="H7" i="1" s="1"/>
  <c r="J7" i="1" s="1"/>
  <c r="F2" i="1"/>
  <c r="F3" i="1"/>
  <c r="F10" i="1"/>
  <c r="F6" i="1"/>
  <c r="N8" i="3" l="1"/>
  <c r="O8" i="3"/>
  <c r="N10" i="3"/>
  <c r="B6" i="2"/>
  <c r="F4" i="1"/>
  <c r="F8" i="1"/>
  <c r="H8" i="1" s="1"/>
  <c r="J8" i="1" s="1"/>
</calcChain>
</file>

<file path=xl/sharedStrings.xml><?xml version="1.0" encoding="utf-8"?>
<sst xmlns="http://schemas.openxmlformats.org/spreadsheetml/2006/main" count="148" uniqueCount="78">
  <si>
    <t>Part Number</t>
  </si>
  <si>
    <t>Description</t>
  </si>
  <si>
    <t>TLC5940</t>
  </si>
  <si>
    <t>8-bit parallel to serial</t>
  </si>
  <si>
    <t>#/seq</t>
  </si>
  <si>
    <t>Circuit</t>
  </si>
  <si>
    <t>RGB LED - Common Anode</t>
  </si>
  <si>
    <t>R 2k</t>
  </si>
  <si>
    <t># total</t>
  </si>
  <si>
    <t>Component</t>
  </si>
  <si>
    <t>LED Driver</t>
  </si>
  <si>
    <t># I/O ports</t>
  </si>
  <si>
    <t>Vcc</t>
  </si>
  <si>
    <t>GND</t>
  </si>
  <si>
    <t>Total</t>
  </si>
  <si>
    <t>button</t>
  </si>
  <si>
    <t>Have</t>
  </si>
  <si>
    <t>Need</t>
  </si>
  <si>
    <t>Schematic#</t>
  </si>
  <si>
    <t>Column Driver</t>
  </si>
  <si>
    <t>U2-U3</t>
  </si>
  <si>
    <t>LED Array</t>
  </si>
  <si>
    <t>L1-L80</t>
  </si>
  <si>
    <t>Button Array</t>
  </si>
  <si>
    <t>SW1-SW80</t>
  </si>
  <si>
    <t>4x4 button Grid</t>
  </si>
  <si>
    <t>Diode</t>
  </si>
  <si>
    <t>D1-D80</t>
  </si>
  <si>
    <t>Button Control</t>
  </si>
  <si>
    <t>U4-U5</t>
  </si>
  <si>
    <t>Row Driver, Button Control</t>
  </si>
  <si>
    <t>U1, U4-U5</t>
  </si>
  <si>
    <t>DIP Socket 16</t>
  </si>
  <si>
    <t>DIP Socket 28</t>
  </si>
  <si>
    <t>1N4148</t>
  </si>
  <si>
    <t>Connector</t>
  </si>
  <si>
    <t>J1</t>
  </si>
  <si>
    <t>DB15</t>
  </si>
  <si>
    <t>74HC165</t>
  </si>
  <si>
    <t>Extra</t>
  </si>
  <si>
    <t>total</t>
  </si>
  <si>
    <t>SF #</t>
  </si>
  <si>
    <t>PRT-07938</t>
  </si>
  <si>
    <t>COM-10136</t>
  </si>
  <si>
    <t>total price</t>
  </si>
  <si>
    <t># units</t>
  </si>
  <si>
    <t>price/units</t>
  </si>
  <si>
    <t>PRT-07942</t>
  </si>
  <si>
    <t>COM-10819</t>
  </si>
  <si>
    <t>COM-07835</t>
  </si>
  <si>
    <t>COM-08588</t>
  </si>
  <si>
    <t>COM-09519</t>
  </si>
  <si>
    <t>Parts Express 100@ $28</t>
  </si>
  <si>
    <t>order#</t>
  </si>
  <si>
    <t>U2-U17</t>
  </si>
  <si>
    <r>
      <t>R 500</t>
    </r>
    <r>
      <rPr>
        <sz val="11"/>
        <color theme="1"/>
        <rFont val="Calibri"/>
        <family val="2"/>
      </rPr>
      <t>Ω</t>
    </r>
  </si>
  <si>
    <t>pull down</t>
  </si>
  <si>
    <t>U30-U39</t>
  </si>
  <si>
    <t>I regulator</t>
  </si>
  <si>
    <t>Req</t>
  </si>
  <si>
    <t>?F</t>
  </si>
  <si>
    <t>Regulator Caps</t>
  </si>
  <si>
    <t>tbd</t>
  </si>
  <si>
    <t>Arduino Breakout</t>
  </si>
  <si>
    <t>MIDI connectors</t>
  </si>
  <si>
    <t>DB15 Cable</t>
  </si>
  <si>
    <t>Connector, Arduino Breakout</t>
  </si>
  <si>
    <t>J4, J5</t>
  </si>
  <si>
    <t>Arduino</t>
  </si>
  <si>
    <t>Arduino Mega2560</t>
  </si>
  <si>
    <t>External RAM</t>
  </si>
  <si>
    <t>PCB</t>
  </si>
  <si>
    <t>Sequencer PCB</t>
  </si>
  <si>
    <r>
      <t>R 220</t>
    </r>
    <r>
      <rPr>
        <sz val="11"/>
        <color theme="1"/>
        <rFont val="Calibri"/>
        <family val="2"/>
      </rPr>
      <t>Ω</t>
    </r>
  </si>
  <si>
    <t>MIDI resistor</t>
  </si>
  <si>
    <t>R21-R100</t>
  </si>
  <si>
    <t>R2-R17</t>
  </si>
  <si>
    <t>digi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</si>
</sst>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1" xfId="0" applyFill="1" applyBorder="1"/>
    <xf numFmtId="0" fontId="0" fillId="3" borderId="0" xfId="0" applyFill="1" applyBorder="1"/>
    <xf numFmtId="0" fontId="0" fillId="0" borderId="1" xfId="0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1" xfId="0" applyFont="1" applyBorder="1"/>
    <xf numFmtId="0" fontId="0" fillId="7" borderId="1" xfId="0" applyFill="1" applyBorder="1"/>
    <xf numFmtId="0" fontId="0" fillId="0" borderId="1" xfId="0" applyFill="1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7" sqref="B7"/>
    </sheetView>
  </sheetViews>
  <sheetFormatPr defaultRowHeight="15" x14ac:dyDescent="0.25"/>
  <cols>
    <col min="1" max="1" width="13.7109375" bestFit="1" customWidth="1"/>
    <col min="2" max="2" width="10.28515625" bestFit="1" customWidth="1"/>
  </cols>
  <sheetData>
    <row r="1" spans="1:2" x14ac:dyDescent="0.25">
      <c r="A1" s="1" t="s">
        <v>9</v>
      </c>
      <c r="B1" s="1" t="s">
        <v>11</v>
      </c>
    </row>
    <row r="2" spans="1:2" x14ac:dyDescent="0.25">
      <c r="A2" t="s">
        <v>10</v>
      </c>
      <c r="B2">
        <v>5</v>
      </c>
    </row>
    <row r="3" spans="1:2" x14ac:dyDescent="0.25">
      <c r="A3" t="s">
        <v>15</v>
      </c>
      <c r="B3">
        <v>3</v>
      </c>
    </row>
    <row r="4" spans="1:2" x14ac:dyDescent="0.25">
      <c r="A4" t="s">
        <v>12</v>
      </c>
      <c r="B4">
        <v>1</v>
      </c>
    </row>
    <row r="5" spans="1:2" x14ac:dyDescent="0.25">
      <c r="A5" t="s">
        <v>13</v>
      </c>
      <c r="B5">
        <v>1</v>
      </c>
    </row>
    <row r="6" spans="1:2" x14ac:dyDescent="0.25">
      <c r="A6" s="2" t="s">
        <v>14</v>
      </c>
      <c r="B6" s="2">
        <f>SUM(B2:B5)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K17" sqref="A1:K17"/>
    </sheetView>
  </sheetViews>
  <sheetFormatPr defaultRowHeight="15" x14ac:dyDescent="0.25"/>
  <cols>
    <col min="1" max="1" width="12.28515625" bestFit="1" customWidth="1"/>
    <col min="2" max="2" width="24.42578125" bestFit="1" customWidth="1"/>
    <col min="3" max="3" width="24.85546875" bestFit="1" customWidth="1"/>
    <col min="4" max="4" width="13.140625" bestFit="1" customWidth="1"/>
    <col min="7" max="7" width="7.7109375" bestFit="1" customWidth="1"/>
    <col min="8" max="8" width="6.7109375" bestFit="1" customWidth="1"/>
    <col min="9" max="9" width="5.42578125" bestFit="1" customWidth="1"/>
    <col min="10" max="10" width="5.85546875" bestFit="1" customWidth="1"/>
  </cols>
  <sheetData>
    <row r="1" spans="1:11" x14ac:dyDescent="0.25">
      <c r="A1" s="9" t="s">
        <v>0</v>
      </c>
      <c r="B1" s="9" t="s">
        <v>1</v>
      </c>
      <c r="C1" s="9" t="s">
        <v>5</v>
      </c>
      <c r="D1" s="9" t="s">
        <v>18</v>
      </c>
      <c r="E1" s="9" t="s">
        <v>4</v>
      </c>
      <c r="F1" s="9" t="s">
        <v>8</v>
      </c>
      <c r="G1" s="9" t="s">
        <v>39</v>
      </c>
      <c r="H1" s="9" t="s">
        <v>59</v>
      </c>
      <c r="I1" s="9" t="s">
        <v>16</v>
      </c>
      <c r="J1" s="9" t="s">
        <v>17</v>
      </c>
      <c r="K1" s="1" t="s">
        <v>77</v>
      </c>
    </row>
    <row r="2" spans="1:11" x14ac:dyDescent="0.25">
      <c r="A2" s="5" t="s">
        <v>55</v>
      </c>
      <c r="B2" s="5" t="s">
        <v>56</v>
      </c>
      <c r="C2" s="5" t="s">
        <v>28</v>
      </c>
      <c r="D2" s="5" t="s">
        <v>75</v>
      </c>
      <c r="E2" s="5">
        <v>80</v>
      </c>
      <c r="F2" s="5">
        <f t="shared" ref="F2:F11" si="0">E2*3</f>
        <v>240</v>
      </c>
      <c r="G2" s="5">
        <v>20</v>
      </c>
      <c r="H2" s="5">
        <f>F2+G2</f>
        <v>260</v>
      </c>
      <c r="I2" s="10">
        <v>300</v>
      </c>
      <c r="J2" s="11">
        <f>H2-I2</f>
        <v>-40</v>
      </c>
    </row>
    <row r="3" spans="1:11" x14ac:dyDescent="0.25">
      <c r="A3" s="5"/>
      <c r="B3" s="5" t="s">
        <v>25</v>
      </c>
      <c r="C3" s="5" t="s">
        <v>28</v>
      </c>
      <c r="D3" s="5" t="s">
        <v>24</v>
      </c>
      <c r="E3" s="5">
        <v>5</v>
      </c>
      <c r="F3" s="5">
        <f t="shared" si="0"/>
        <v>15</v>
      </c>
      <c r="G3" s="5">
        <v>1</v>
      </c>
      <c r="H3" s="5">
        <f t="shared" ref="H3:H10" si="1">F3+G3</f>
        <v>16</v>
      </c>
      <c r="I3" s="5">
        <v>16</v>
      </c>
      <c r="J3" s="11">
        <f t="shared" ref="J3:J10" si="2">H3-I3</f>
        <v>0</v>
      </c>
    </row>
    <row r="4" spans="1:11" x14ac:dyDescent="0.25">
      <c r="A4" s="5" t="s">
        <v>38</v>
      </c>
      <c r="B4" s="5" t="s">
        <v>3</v>
      </c>
      <c r="C4" s="5" t="s">
        <v>28</v>
      </c>
      <c r="D4" s="5" t="s">
        <v>57</v>
      </c>
      <c r="E4" s="5">
        <v>10</v>
      </c>
      <c r="F4" s="5">
        <f t="shared" si="0"/>
        <v>30</v>
      </c>
      <c r="G4" s="5">
        <v>2</v>
      </c>
      <c r="H4" s="5">
        <f t="shared" si="1"/>
        <v>32</v>
      </c>
      <c r="I4" s="5">
        <v>10</v>
      </c>
      <c r="J4" s="11">
        <f t="shared" si="2"/>
        <v>22</v>
      </c>
      <c r="K4">
        <v>0.41</v>
      </c>
    </row>
    <row r="5" spans="1:11" x14ac:dyDescent="0.25">
      <c r="A5" s="5"/>
      <c r="B5" s="5" t="s">
        <v>32</v>
      </c>
      <c r="C5" s="5" t="s">
        <v>28</v>
      </c>
      <c r="D5" s="5" t="s">
        <v>57</v>
      </c>
      <c r="E5" s="5">
        <v>10</v>
      </c>
      <c r="F5" s="5">
        <f t="shared" si="0"/>
        <v>30</v>
      </c>
      <c r="G5" s="5">
        <v>5</v>
      </c>
      <c r="H5" s="5">
        <f t="shared" si="1"/>
        <v>35</v>
      </c>
      <c r="I5" s="5">
        <v>11</v>
      </c>
      <c r="J5" s="11">
        <f t="shared" si="2"/>
        <v>24</v>
      </c>
    </row>
    <row r="6" spans="1:11" x14ac:dyDescent="0.25">
      <c r="A6" s="5" t="s">
        <v>2</v>
      </c>
      <c r="B6" s="5" t="s">
        <v>10</v>
      </c>
      <c r="C6" s="5" t="s">
        <v>10</v>
      </c>
      <c r="D6" s="5" t="s">
        <v>54</v>
      </c>
      <c r="E6" s="5">
        <v>16</v>
      </c>
      <c r="F6" s="5">
        <f t="shared" si="0"/>
        <v>48</v>
      </c>
      <c r="G6" s="5">
        <v>2</v>
      </c>
      <c r="H6" s="5">
        <f t="shared" si="1"/>
        <v>50</v>
      </c>
      <c r="I6" s="5">
        <v>5</v>
      </c>
      <c r="J6" s="11">
        <f t="shared" si="2"/>
        <v>45</v>
      </c>
      <c r="K6">
        <v>3.6</v>
      </c>
    </row>
    <row r="7" spans="1:11" x14ac:dyDescent="0.25">
      <c r="A7" s="5"/>
      <c r="B7" s="5" t="s">
        <v>33</v>
      </c>
      <c r="C7" s="5" t="s">
        <v>10</v>
      </c>
      <c r="D7" s="5" t="s">
        <v>54</v>
      </c>
      <c r="E7" s="5">
        <v>16</v>
      </c>
      <c r="F7" s="5">
        <f t="shared" si="0"/>
        <v>48</v>
      </c>
      <c r="G7" s="5">
        <v>5</v>
      </c>
      <c r="H7" s="5">
        <f t="shared" si="1"/>
        <v>53</v>
      </c>
      <c r="I7" s="5">
        <v>10</v>
      </c>
      <c r="J7" s="11">
        <f t="shared" si="2"/>
        <v>43</v>
      </c>
    </row>
    <row r="8" spans="1:11" x14ac:dyDescent="0.25">
      <c r="A8" s="5" t="s">
        <v>7</v>
      </c>
      <c r="B8" s="5" t="s">
        <v>58</v>
      </c>
      <c r="C8" s="5" t="s">
        <v>10</v>
      </c>
      <c r="D8" s="5" t="s">
        <v>76</v>
      </c>
      <c r="E8" s="5">
        <v>16</v>
      </c>
      <c r="F8" s="5">
        <f t="shared" si="0"/>
        <v>48</v>
      </c>
      <c r="G8" s="5">
        <v>5</v>
      </c>
      <c r="H8" s="5">
        <f t="shared" si="1"/>
        <v>53</v>
      </c>
      <c r="I8" s="10"/>
      <c r="J8" s="11">
        <f t="shared" si="2"/>
        <v>53</v>
      </c>
    </row>
    <row r="9" spans="1:11" x14ac:dyDescent="0.25">
      <c r="A9" s="5"/>
      <c r="B9" s="5" t="s">
        <v>37</v>
      </c>
      <c r="C9" s="5" t="s">
        <v>66</v>
      </c>
      <c r="D9" s="5" t="s">
        <v>36</v>
      </c>
      <c r="E9" s="5">
        <v>2</v>
      </c>
      <c r="F9" s="5">
        <f t="shared" si="0"/>
        <v>6</v>
      </c>
      <c r="G9" s="5">
        <v>4</v>
      </c>
      <c r="H9" s="5">
        <f t="shared" si="1"/>
        <v>10</v>
      </c>
      <c r="I9" s="5">
        <v>0</v>
      </c>
      <c r="J9" s="11">
        <f t="shared" si="2"/>
        <v>10</v>
      </c>
      <c r="K9">
        <v>2.61</v>
      </c>
    </row>
    <row r="10" spans="1:11" x14ac:dyDescent="0.25">
      <c r="A10" s="5"/>
      <c r="B10" s="5" t="s">
        <v>6</v>
      </c>
      <c r="C10" s="5" t="s">
        <v>21</v>
      </c>
      <c r="D10" s="5" t="s">
        <v>22</v>
      </c>
      <c r="E10" s="5">
        <v>80</v>
      </c>
      <c r="F10" s="5">
        <f t="shared" si="0"/>
        <v>240</v>
      </c>
      <c r="G10" s="5">
        <v>60</v>
      </c>
      <c r="H10" s="5">
        <f t="shared" si="1"/>
        <v>300</v>
      </c>
      <c r="I10" s="5">
        <v>300</v>
      </c>
      <c r="J10" s="11">
        <f t="shared" si="2"/>
        <v>0</v>
      </c>
    </row>
    <row r="11" spans="1:11" x14ac:dyDescent="0.25">
      <c r="A11" s="5" t="s">
        <v>60</v>
      </c>
      <c r="B11" s="5" t="s">
        <v>61</v>
      </c>
      <c r="C11" s="5"/>
      <c r="D11" s="5" t="s">
        <v>62</v>
      </c>
      <c r="E11" s="10"/>
      <c r="F11" s="5">
        <f t="shared" si="0"/>
        <v>0</v>
      </c>
      <c r="G11" s="5">
        <v>5</v>
      </c>
      <c r="H11" s="5">
        <f t="shared" ref="H11:H13" si="3">F11+G11</f>
        <v>5</v>
      </c>
      <c r="I11" s="5">
        <v>0</v>
      </c>
      <c r="J11" s="11">
        <f t="shared" ref="J11:J13" si="4">H11-I11</f>
        <v>5</v>
      </c>
    </row>
    <row r="12" spans="1:11" x14ac:dyDescent="0.25">
      <c r="A12" s="5" t="s">
        <v>73</v>
      </c>
      <c r="B12" s="5" t="s">
        <v>74</v>
      </c>
      <c r="C12" s="5" t="s">
        <v>63</v>
      </c>
      <c r="D12" s="5"/>
      <c r="E12" s="11"/>
      <c r="F12" s="5">
        <v>1</v>
      </c>
      <c r="G12" s="5">
        <v>3</v>
      </c>
      <c r="H12" s="5">
        <f t="shared" si="3"/>
        <v>4</v>
      </c>
      <c r="I12" s="5">
        <v>8</v>
      </c>
      <c r="J12" s="11">
        <f t="shared" si="4"/>
        <v>-4</v>
      </c>
    </row>
    <row r="13" spans="1:11" x14ac:dyDescent="0.25">
      <c r="A13" s="5"/>
      <c r="B13" s="5" t="s">
        <v>64</v>
      </c>
      <c r="C13" s="5" t="s">
        <v>63</v>
      </c>
      <c r="D13" s="5" t="s">
        <v>67</v>
      </c>
      <c r="E13" s="5"/>
      <c r="F13" s="5">
        <v>2</v>
      </c>
      <c r="G13" s="5">
        <v>0</v>
      </c>
      <c r="H13" s="5">
        <f t="shared" si="3"/>
        <v>2</v>
      </c>
      <c r="I13" s="5">
        <v>2</v>
      </c>
      <c r="J13" s="11">
        <f t="shared" si="4"/>
        <v>0</v>
      </c>
    </row>
    <row r="14" spans="1:11" x14ac:dyDescent="0.25">
      <c r="A14" s="5"/>
      <c r="B14" s="5" t="s">
        <v>65</v>
      </c>
      <c r="C14" s="5" t="s">
        <v>35</v>
      </c>
      <c r="D14" s="5"/>
      <c r="E14" s="5">
        <v>1</v>
      </c>
      <c r="F14" s="5">
        <f>E14*3</f>
        <v>3</v>
      </c>
      <c r="G14" s="5">
        <v>0</v>
      </c>
      <c r="H14" s="5">
        <f t="shared" ref="H14" si="5">F14+G14</f>
        <v>3</v>
      </c>
      <c r="I14" s="5">
        <v>0</v>
      </c>
      <c r="J14" s="11">
        <f t="shared" ref="J14" si="6">H14-I14</f>
        <v>3</v>
      </c>
      <c r="K14">
        <v>8</v>
      </c>
    </row>
    <row r="15" spans="1:11" x14ac:dyDescent="0.25">
      <c r="A15" s="5"/>
      <c r="B15" s="5" t="s">
        <v>69</v>
      </c>
      <c r="C15" s="5" t="s">
        <v>68</v>
      </c>
      <c r="D15" s="5"/>
      <c r="E15" s="5"/>
      <c r="F15" s="5">
        <v>1</v>
      </c>
      <c r="G15" s="5">
        <v>0</v>
      </c>
      <c r="H15" s="5">
        <f t="shared" ref="H15" si="7">F15+G15</f>
        <v>1</v>
      </c>
      <c r="I15" s="5">
        <v>1</v>
      </c>
      <c r="J15" s="11">
        <f t="shared" ref="J15" si="8">H15-I15</f>
        <v>0</v>
      </c>
    </row>
    <row r="16" spans="1:11" x14ac:dyDescent="0.25">
      <c r="A16" s="5"/>
      <c r="B16" s="5" t="s">
        <v>70</v>
      </c>
      <c r="C16" s="5" t="s">
        <v>68</v>
      </c>
      <c r="D16" s="5"/>
      <c r="E16" s="5"/>
      <c r="F16" s="5">
        <v>1</v>
      </c>
      <c r="G16" s="5">
        <v>0</v>
      </c>
      <c r="H16" s="5">
        <f t="shared" ref="H16:H17" si="9">F16+G16</f>
        <v>1</v>
      </c>
      <c r="I16" s="5">
        <v>0</v>
      </c>
      <c r="J16" s="11">
        <f t="shared" ref="J16:J17" si="10">H16-I16</f>
        <v>1</v>
      </c>
    </row>
    <row r="17" spans="1:10" x14ac:dyDescent="0.25">
      <c r="A17" s="5"/>
      <c r="B17" s="5" t="s">
        <v>72</v>
      </c>
      <c r="C17" s="5" t="s">
        <v>71</v>
      </c>
      <c r="D17" s="5"/>
      <c r="E17" s="5">
        <v>1</v>
      </c>
      <c r="F17" s="5">
        <f>E17*3</f>
        <v>3</v>
      </c>
      <c r="G17" s="5">
        <v>1</v>
      </c>
      <c r="H17" s="5">
        <f t="shared" si="9"/>
        <v>4</v>
      </c>
      <c r="I17" s="5">
        <v>0</v>
      </c>
      <c r="J17" s="11">
        <f t="shared" si="10"/>
        <v>4</v>
      </c>
    </row>
  </sheetData>
  <autoFilter ref="A1:J10">
    <sortState ref="A2:H10">
      <sortCondition ref="C1:C10"/>
    </sortState>
  </autoFilter>
  <sortState ref="A2:K14">
    <sortCondition ref="K1"/>
  </sortState>
  <conditionalFormatting sqref="J2:J17">
    <cfRule type="cellIs" dxfId="3" priority="3" operator="lessThanOrEqual">
      <formula>0</formula>
    </cfRule>
    <cfRule type="cellIs" dxfId="2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J21" sqref="J21"/>
    </sheetView>
  </sheetViews>
  <sheetFormatPr defaultRowHeight="15" x14ac:dyDescent="0.25"/>
  <cols>
    <col min="2" max="2" width="24.42578125" bestFit="1" customWidth="1"/>
    <col min="11" max="11" width="13" customWidth="1"/>
    <col min="12" max="12" width="6.85546875" bestFit="1" customWidth="1"/>
    <col min="13" max="13" width="10.7109375" bestFit="1" customWidth="1"/>
  </cols>
  <sheetData>
    <row r="1" spans="1:15" x14ac:dyDescent="0.25">
      <c r="A1" s="1" t="s">
        <v>0</v>
      </c>
      <c r="B1" s="1" t="s">
        <v>1</v>
      </c>
      <c r="C1" s="1" t="s">
        <v>5</v>
      </c>
      <c r="D1" s="1" t="s">
        <v>18</v>
      </c>
      <c r="E1" s="1" t="s">
        <v>4</v>
      </c>
      <c r="F1" s="1" t="s">
        <v>8</v>
      </c>
      <c r="G1" s="1" t="s">
        <v>16</v>
      </c>
      <c r="H1" s="1" t="s">
        <v>17</v>
      </c>
      <c r="I1" s="1" t="s">
        <v>39</v>
      </c>
      <c r="J1" s="1" t="s">
        <v>40</v>
      </c>
      <c r="K1" s="1" t="s">
        <v>41</v>
      </c>
      <c r="L1" s="1" t="s">
        <v>45</v>
      </c>
      <c r="M1" s="1" t="s">
        <v>46</v>
      </c>
      <c r="N1" s="1" t="s">
        <v>44</v>
      </c>
      <c r="O1" s="1" t="s">
        <v>53</v>
      </c>
    </row>
    <row r="2" spans="1:15" x14ac:dyDescent="0.25">
      <c r="B2" t="s">
        <v>32</v>
      </c>
      <c r="C2" t="s">
        <v>30</v>
      </c>
      <c r="D2" t="s">
        <v>31</v>
      </c>
      <c r="E2">
        <v>3</v>
      </c>
      <c r="F2">
        <f>E2*3</f>
        <v>9</v>
      </c>
      <c r="G2">
        <v>0</v>
      </c>
      <c r="H2" s="4">
        <f>F2-G2</f>
        <v>9</v>
      </c>
      <c r="I2">
        <v>2</v>
      </c>
      <c r="J2">
        <f>I2+H2</f>
        <v>11</v>
      </c>
      <c r="K2" t="s">
        <v>42</v>
      </c>
      <c r="L2">
        <v>1</v>
      </c>
      <c r="M2">
        <v>0.45</v>
      </c>
      <c r="N2">
        <f>J2/L2*M2</f>
        <v>4.95</v>
      </c>
      <c r="O2" s="8">
        <f>J2/L2</f>
        <v>11</v>
      </c>
    </row>
    <row r="3" spans="1:15" x14ac:dyDescent="0.25">
      <c r="A3" t="s">
        <v>2</v>
      </c>
      <c r="B3" t="s">
        <v>10</v>
      </c>
      <c r="C3" t="s">
        <v>19</v>
      </c>
      <c r="D3" t="s">
        <v>20</v>
      </c>
      <c r="E3">
        <v>2</v>
      </c>
      <c r="F3">
        <f>E3*3</f>
        <v>6</v>
      </c>
      <c r="G3">
        <v>2</v>
      </c>
      <c r="H3" s="4">
        <f>F3-G3</f>
        <v>4</v>
      </c>
      <c r="I3">
        <v>1</v>
      </c>
      <c r="J3">
        <f t="shared" ref="J3:J8" si="0">I3+H3</f>
        <v>5</v>
      </c>
      <c r="K3" t="s">
        <v>43</v>
      </c>
      <c r="L3">
        <v>1</v>
      </c>
      <c r="M3">
        <v>5.95</v>
      </c>
      <c r="N3">
        <f t="shared" ref="N3:N8" si="1">J3/L3*M3</f>
        <v>29.75</v>
      </c>
      <c r="O3" s="8">
        <f t="shared" ref="O3:O8" si="2">J3/L3</f>
        <v>5</v>
      </c>
    </row>
    <row r="4" spans="1:15" x14ac:dyDescent="0.25">
      <c r="B4" t="s">
        <v>33</v>
      </c>
      <c r="C4" t="s">
        <v>19</v>
      </c>
      <c r="D4" t="s">
        <v>20</v>
      </c>
      <c r="E4">
        <v>2</v>
      </c>
      <c r="F4">
        <f>E4*3</f>
        <v>6</v>
      </c>
      <c r="G4">
        <v>0</v>
      </c>
      <c r="H4" s="4">
        <f>F4-G4</f>
        <v>6</v>
      </c>
      <c r="I4">
        <v>4</v>
      </c>
      <c r="J4">
        <f t="shared" si="0"/>
        <v>10</v>
      </c>
      <c r="K4" t="s">
        <v>47</v>
      </c>
      <c r="L4">
        <v>1</v>
      </c>
      <c r="M4">
        <v>0.86</v>
      </c>
      <c r="N4">
        <f t="shared" si="1"/>
        <v>8.6</v>
      </c>
      <c r="O4" s="8">
        <f t="shared" si="2"/>
        <v>10</v>
      </c>
    </row>
    <row r="6" spans="1:15" x14ac:dyDescent="0.25">
      <c r="B6" t="s">
        <v>25</v>
      </c>
      <c r="C6" t="s">
        <v>23</v>
      </c>
      <c r="D6" t="s">
        <v>24</v>
      </c>
      <c r="E6">
        <v>5</v>
      </c>
      <c r="F6">
        <f>E6*3</f>
        <v>15</v>
      </c>
      <c r="G6">
        <v>0</v>
      </c>
      <c r="H6" s="3">
        <f>F6-G6</f>
        <v>15</v>
      </c>
      <c r="I6">
        <v>1</v>
      </c>
      <c r="J6">
        <f t="shared" si="0"/>
        <v>16</v>
      </c>
      <c r="K6" t="s">
        <v>49</v>
      </c>
      <c r="L6">
        <v>1</v>
      </c>
      <c r="M6">
        <v>8.9600000000000009</v>
      </c>
      <c r="N6">
        <f t="shared" si="1"/>
        <v>143.36000000000001</v>
      </c>
      <c r="O6" s="8">
        <f t="shared" si="2"/>
        <v>16</v>
      </c>
    </row>
    <row r="8" spans="1:15" x14ac:dyDescent="0.25">
      <c r="A8" t="s">
        <v>38</v>
      </c>
      <c r="B8" t="s">
        <v>3</v>
      </c>
      <c r="C8" t="s">
        <v>28</v>
      </c>
      <c r="D8" t="s">
        <v>29</v>
      </c>
      <c r="E8">
        <v>2</v>
      </c>
      <c r="F8">
        <f>E8*3</f>
        <v>6</v>
      </c>
      <c r="G8">
        <v>0</v>
      </c>
      <c r="H8" s="3">
        <f>F8-G8</f>
        <v>6</v>
      </c>
      <c r="I8">
        <v>4</v>
      </c>
      <c r="J8">
        <f t="shared" si="0"/>
        <v>10</v>
      </c>
      <c r="K8" t="s">
        <v>51</v>
      </c>
      <c r="L8">
        <v>1</v>
      </c>
      <c r="M8">
        <v>1.45</v>
      </c>
      <c r="N8">
        <f t="shared" si="1"/>
        <v>14.5</v>
      </c>
      <c r="O8" s="8">
        <f t="shared" si="2"/>
        <v>10</v>
      </c>
    </row>
    <row r="10" spans="1:15" x14ac:dyDescent="0.25">
      <c r="N10" s="6">
        <f>SUM(N2:N8)</f>
        <v>201.16000000000003</v>
      </c>
    </row>
    <row r="15" spans="1:15" x14ac:dyDescent="0.25">
      <c r="B15" t="s">
        <v>6</v>
      </c>
      <c r="C15" t="s">
        <v>21</v>
      </c>
      <c r="D15" t="s">
        <v>22</v>
      </c>
      <c r="E15">
        <v>80</v>
      </c>
      <c r="F15">
        <f>E15*3</f>
        <v>240</v>
      </c>
      <c r="G15">
        <v>0</v>
      </c>
      <c r="H15" s="3">
        <f>F15-G15</f>
        <v>240</v>
      </c>
      <c r="I15">
        <v>10</v>
      </c>
      <c r="J15">
        <f>I15+H15</f>
        <v>250</v>
      </c>
      <c r="K15" t="s">
        <v>48</v>
      </c>
      <c r="L15">
        <v>25</v>
      </c>
      <c r="M15">
        <v>17.96</v>
      </c>
      <c r="N15">
        <f>J15/L15*M15</f>
        <v>179.60000000000002</v>
      </c>
    </row>
    <row r="16" spans="1:15" x14ac:dyDescent="0.25">
      <c r="I16">
        <v>60</v>
      </c>
      <c r="J16">
        <f>I16+H15</f>
        <v>300</v>
      </c>
      <c r="K16" s="7" t="s">
        <v>52</v>
      </c>
      <c r="L16">
        <v>100</v>
      </c>
      <c r="M16">
        <v>28.85</v>
      </c>
      <c r="N16">
        <f>J16/L16*M16</f>
        <v>86.550000000000011</v>
      </c>
      <c r="O16" s="8">
        <f>J16/L16</f>
        <v>3</v>
      </c>
    </row>
    <row r="18" spans="1:15" x14ac:dyDescent="0.25">
      <c r="A18" t="s">
        <v>34</v>
      </c>
      <c r="B18" t="s">
        <v>26</v>
      </c>
      <c r="C18" t="s">
        <v>23</v>
      </c>
      <c r="D18" t="s">
        <v>27</v>
      </c>
      <c r="E18">
        <v>80</v>
      </c>
      <c r="F18">
        <f>E18*3</f>
        <v>240</v>
      </c>
      <c r="G18">
        <v>0</v>
      </c>
      <c r="H18" s="3">
        <f>F18-G18</f>
        <v>240</v>
      </c>
      <c r="I18">
        <v>10</v>
      </c>
      <c r="J18">
        <f>I18+H18</f>
        <v>250</v>
      </c>
      <c r="K18" t="s">
        <v>50</v>
      </c>
      <c r="L18">
        <v>1</v>
      </c>
      <c r="M18">
        <v>0.12</v>
      </c>
      <c r="N18">
        <f>J18/L18*M18</f>
        <v>30</v>
      </c>
    </row>
    <row r="19" spans="1:15" x14ac:dyDescent="0.25">
      <c r="I19">
        <v>10</v>
      </c>
      <c r="J19">
        <f>I19+H18</f>
        <v>250</v>
      </c>
      <c r="K19" s="7" t="s">
        <v>52</v>
      </c>
      <c r="L19">
        <v>1</v>
      </c>
      <c r="M19">
        <v>0.05</v>
      </c>
      <c r="N19">
        <f>J19/L19*M19</f>
        <v>12.5</v>
      </c>
      <c r="O19" s="8">
        <f>J19/L19</f>
        <v>250</v>
      </c>
    </row>
    <row r="23" spans="1:15" x14ac:dyDescent="0.25">
      <c r="N23" s="6">
        <f>N16+N19</f>
        <v>99.050000000000011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K8" sqref="K8"/>
    </sheetView>
  </sheetViews>
  <sheetFormatPr defaultRowHeight="15" x14ac:dyDescent="0.25"/>
  <cols>
    <col min="2" max="2" width="20.140625" bestFit="1" customWidth="1"/>
    <col min="3" max="3" width="27.28515625" bestFit="1" customWidth="1"/>
  </cols>
  <sheetData>
    <row r="1" spans="1:11" x14ac:dyDescent="0.25">
      <c r="A1" s="9" t="s">
        <v>0</v>
      </c>
      <c r="B1" s="9" t="s">
        <v>1</v>
      </c>
      <c r="C1" s="9" t="s">
        <v>5</v>
      </c>
      <c r="D1" s="9" t="s">
        <v>18</v>
      </c>
      <c r="E1" s="9" t="s">
        <v>4</v>
      </c>
      <c r="F1" s="9" t="s">
        <v>8</v>
      </c>
      <c r="G1" s="9" t="s">
        <v>39</v>
      </c>
      <c r="H1" s="9" t="s">
        <v>59</v>
      </c>
      <c r="I1" s="9" t="s">
        <v>16</v>
      </c>
      <c r="J1" s="9" t="s">
        <v>17</v>
      </c>
      <c r="K1" s="1" t="s">
        <v>77</v>
      </c>
    </row>
    <row r="2" spans="1:11" x14ac:dyDescent="0.25">
      <c r="A2" s="5" t="s">
        <v>38</v>
      </c>
      <c r="B2" s="5" t="s">
        <v>3</v>
      </c>
      <c r="C2" s="5" t="s">
        <v>28</v>
      </c>
      <c r="D2" s="5" t="s">
        <v>57</v>
      </c>
      <c r="E2" s="5">
        <v>10</v>
      </c>
      <c r="F2" s="5">
        <f t="shared" ref="F2:F7" si="0">E2*3</f>
        <v>30</v>
      </c>
      <c r="G2" s="5">
        <v>5</v>
      </c>
      <c r="H2" s="5">
        <f t="shared" ref="H2:H8" si="1">F2+G2</f>
        <v>35</v>
      </c>
      <c r="I2" s="5">
        <v>10</v>
      </c>
      <c r="J2" s="11">
        <f t="shared" ref="J2:J8" si="2">H2-I2</f>
        <v>25</v>
      </c>
      <c r="K2">
        <v>0.41</v>
      </c>
    </row>
    <row r="3" spans="1:11" x14ac:dyDescent="0.25">
      <c r="A3" s="5"/>
      <c r="B3" s="5" t="s">
        <v>32</v>
      </c>
      <c r="C3" s="5" t="s">
        <v>28</v>
      </c>
      <c r="D3" s="5" t="s">
        <v>57</v>
      </c>
      <c r="E3" s="5">
        <v>10</v>
      </c>
      <c r="F3" s="5">
        <f t="shared" si="0"/>
        <v>30</v>
      </c>
      <c r="G3" s="5">
        <v>6</v>
      </c>
      <c r="H3" s="5">
        <f t="shared" si="1"/>
        <v>36</v>
      </c>
      <c r="I3" s="5">
        <v>11</v>
      </c>
      <c r="J3" s="11">
        <f t="shared" si="2"/>
        <v>25</v>
      </c>
      <c r="K3">
        <v>0.21099999999999999</v>
      </c>
    </row>
    <row r="4" spans="1:11" x14ac:dyDescent="0.25">
      <c r="A4" s="5" t="s">
        <v>2</v>
      </c>
      <c r="B4" s="5" t="s">
        <v>10</v>
      </c>
      <c r="C4" s="5" t="s">
        <v>10</v>
      </c>
      <c r="D4" s="5" t="s">
        <v>54</v>
      </c>
      <c r="E4" s="5">
        <v>16</v>
      </c>
      <c r="F4" s="5">
        <f t="shared" si="0"/>
        <v>48</v>
      </c>
      <c r="G4" s="5">
        <v>2</v>
      </c>
      <c r="H4" s="5">
        <f t="shared" si="1"/>
        <v>50</v>
      </c>
      <c r="I4" s="5">
        <v>5</v>
      </c>
      <c r="J4" s="11">
        <f t="shared" si="2"/>
        <v>45</v>
      </c>
      <c r="K4">
        <v>3.6</v>
      </c>
    </row>
    <row r="5" spans="1:11" x14ac:dyDescent="0.25">
      <c r="A5" s="5"/>
      <c r="B5" s="5" t="s">
        <v>33</v>
      </c>
      <c r="C5" s="5" t="s">
        <v>10</v>
      </c>
      <c r="D5" s="5" t="s">
        <v>54</v>
      </c>
      <c r="E5" s="5">
        <v>16</v>
      </c>
      <c r="F5" s="5">
        <f t="shared" si="0"/>
        <v>48</v>
      </c>
      <c r="G5" s="5">
        <v>5</v>
      </c>
      <c r="H5" s="5">
        <f t="shared" si="1"/>
        <v>53</v>
      </c>
      <c r="I5" s="5">
        <v>10</v>
      </c>
      <c r="J5" s="11">
        <f t="shared" si="2"/>
        <v>43</v>
      </c>
      <c r="K5">
        <v>0.44700000000000001</v>
      </c>
    </row>
    <row r="6" spans="1:11" x14ac:dyDescent="0.25">
      <c r="A6" s="5" t="s">
        <v>7</v>
      </c>
      <c r="B6" s="5" t="s">
        <v>58</v>
      </c>
      <c r="C6" s="5" t="s">
        <v>10</v>
      </c>
      <c r="D6" s="5" t="s">
        <v>76</v>
      </c>
      <c r="E6" s="5">
        <v>16</v>
      </c>
      <c r="F6" s="5">
        <f t="shared" si="0"/>
        <v>48</v>
      </c>
      <c r="G6" s="5">
        <v>5</v>
      </c>
      <c r="H6" s="5">
        <f t="shared" si="1"/>
        <v>53</v>
      </c>
      <c r="I6" s="10"/>
      <c r="J6" s="11">
        <f t="shared" si="2"/>
        <v>53</v>
      </c>
      <c r="K6">
        <v>4.1000000000000002E-2</v>
      </c>
    </row>
    <row r="7" spans="1:11" x14ac:dyDescent="0.25">
      <c r="A7" s="5"/>
      <c r="B7" s="5" t="s">
        <v>37</v>
      </c>
      <c r="C7" s="5" t="s">
        <v>66</v>
      </c>
      <c r="D7" s="5" t="s">
        <v>36</v>
      </c>
      <c r="E7" s="5">
        <v>2</v>
      </c>
      <c r="F7" s="5">
        <f t="shared" si="0"/>
        <v>6</v>
      </c>
      <c r="G7" s="5">
        <v>2</v>
      </c>
      <c r="H7" s="5">
        <f t="shared" si="1"/>
        <v>8</v>
      </c>
      <c r="I7" s="5">
        <v>0</v>
      </c>
      <c r="J7" s="11">
        <f t="shared" si="2"/>
        <v>8</v>
      </c>
      <c r="K7">
        <v>2.72</v>
      </c>
    </row>
    <row r="8" spans="1:11" x14ac:dyDescent="0.25">
      <c r="A8" s="5"/>
      <c r="B8" s="5" t="s">
        <v>65</v>
      </c>
      <c r="C8" s="5" t="s">
        <v>35</v>
      </c>
      <c r="D8" s="5"/>
      <c r="E8" s="5">
        <v>1</v>
      </c>
      <c r="F8" s="5">
        <f>E8*3</f>
        <v>3</v>
      </c>
      <c r="G8" s="5">
        <v>0</v>
      </c>
      <c r="H8" s="5">
        <f t="shared" si="1"/>
        <v>3</v>
      </c>
      <c r="I8" s="5">
        <v>0</v>
      </c>
      <c r="J8" s="11">
        <f t="shared" si="2"/>
        <v>3</v>
      </c>
    </row>
  </sheetData>
  <conditionalFormatting sqref="J2:J8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IO</vt:lpstr>
      <vt:lpstr>BOM</vt:lpstr>
      <vt:lpstr>SparkFun Order</vt:lpstr>
      <vt:lpstr>Digi Key Order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2013-02-23T20:52:24Z</dcterms:modified>
</cp:coreProperties>
</file>